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drawings/drawing1.xml" ContentType="application/vnd.openxmlformats-officedocument.drawing+xml"/>
  <Override PartName="/xl/customProperty31.bin" ContentType="application/vnd.openxmlformats-officedocument.spreadsheetml.customProperty"/>
  <Override PartName="/xl/drawings/drawing2.xml" ContentType="application/vnd.openxmlformats-officedocument.drawing+xml"/>
  <Override PartName="/xl/customProperty32.bin" ContentType="application/vnd.openxmlformats-officedocument.spreadsheetml.customProperty"/>
  <Override PartName="/xl/drawings/drawing3.xml" ContentType="application/vnd.openxmlformats-officedocument.drawing+xml"/>
  <Override PartName="/xl/customProperty33.bin" ContentType="application/vnd.openxmlformats-officedocument.spreadsheetml.customProperty"/>
  <Override PartName="/xl/drawings/drawing4.xml" ContentType="application/vnd.openxmlformats-officedocument.drawing+xml"/>
  <Override PartName="/xl/customProperty34.bin" ContentType="application/vnd.openxmlformats-officedocument.spreadsheetml.customProperty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martinstoll/Downloads/"/>
    </mc:Choice>
  </mc:AlternateContent>
  <xr:revisionPtr revIDLastSave="0" documentId="8_{47735291-EAC6-1544-838D-25CA452B5538}" xr6:coauthVersionLast="47" xr6:coauthVersionMax="47" xr10:uidLastSave="{00000000-0000-0000-0000-000000000000}"/>
  <bookViews>
    <workbookView xWindow="0" yWindow="0" windowWidth="51200" windowHeight="28800" tabRatio="949" firstSheet="2" activeTab="29" xr2:uid="{00000000-000D-0000-FFFF-FFFF00000000}"/>
  </bookViews>
  <sheets>
    <sheet name=" Inputdaten" sheetId="113" r:id="rId1"/>
    <sheet name="Gesamtbewertung" sheetId="164" r:id="rId2"/>
    <sheet name="Emosson" sheetId="65" r:id="rId3"/>
    <sheet name="Lugnez" sheetId="118" r:id="rId4"/>
    <sheet name="Turtmann" sheetId="119" r:id="rId5"/>
    <sheet name="Arolla" sheetId="120" r:id="rId6"/>
    <sheet name="Ferpecle" sheetId="121" r:id="rId7"/>
    <sheet name="Toules" sheetId="122" r:id="rId8"/>
    <sheet name="Chummen" sheetId="123" r:id="rId9"/>
    <sheet name="Vorderrhein" sheetId="124" r:id="rId10"/>
    <sheet name="Curnera_Nalps" sheetId="162" r:id="rId11"/>
    <sheet name="Allalin" sheetId="127" r:id="rId12"/>
    <sheet name="Fah" sheetId="128" r:id="rId13"/>
    <sheet name="UTheodul" sheetId="130" r:id="rId14"/>
    <sheet name="Schiffenen" sheetId="131" r:id="rId15"/>
    <sheet name="Griessee" sheetId="132" r:id="rId16"/>
    <sheet name="Bianco" sheetId="133" r:id="rId17"/>
    <sheet name="Göschen" sheetId="134" r:id="rId18"/>
    <sheet name="Marmorera" sheetId="135" r:id="rId19"/>
    <sheet name="Rhone_Basis" sheetId="136" r:id="rId20"/>
    <sheet name="Albigna" sheetId="138" r:id="rId21"/>
    <sheet name="Mattmark" sheetId="139" r:id="rId22"/>
    <sheet name="Dix" sheetId="140" r:id="rId23"/>
    <sheet name="Gorner" sheetId="141" r:id="rId24"/>
    <sheet name="Sambuco" sheetId="142" r:id="rId25"/>
    <sheet name="Reichenau" sheetId="143" r:id="rId26"/>
    <sheet name="Moiry" sheetId="144" r:id="rId27"/>
    <sheet name="Chlus" sheetId="147" r:id="rId28"/>
    <sheet name="Trift" sheetId="148" r:id="rId29"/>
    <sheet name="Oberaarsee" sheetId="149" r:id="rId30"/>
    <sheet name="Grimsel" sheetId="137" r:id="rId31"/>
    <sheet name="Rhonesee_Gletsch" sheetId="152" r:id="rId32"/>
    <sheet name="Sils_Roth_Reichenau" sheetId="155" r:id="rId33"/>
    <sheet name="Sils" sheetId="145" state="hidden" r:id="rId34"/>
    <sheet name="Rothenbrunnen" sheetId="150" state="hidden" r:id="rId3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24" l="1"/>
  <c r="B42" i="155"/>
  <c r="B34" i="155"/>
  <c r="B27" i="155"/>
  <c r="B17" i="155"/>
  <c r="B8" i="155"/>
  <c r="B42" i="152"/>
  <c r="B34" i="152"/>
  <c r="B27" i="152"/>
  <c r="B17" i="152"/>
  <c r="B8" i="152"/>
  <c r="B42" i="137"/>
  <c r="B34" i="137"/>
  <c r="B27" i="137"/>
  <c r="B17" i="137"/>
  <c r="B8" i="137"/>
  <c r="B42" i="149"/>
  <c r="B34" i="149"/>
  <c r="B27" i="149"/>
  <c r="B17" i="149"/>
  <c r="B8" i="149"/>
  <c r="B42" i="148"/>
  <c r="B34" i="148"/>
  <c r="B27" i="148"/>
  <c r="B17" i="148"/>
  <c r="B8" i="148"/>
  <c r="B42" i="147"/>
  <c r="B34" i="147"/>
  <c r="B27" i="147"/>
  <c r="B17" i="147"/>
  <c r="B8" i="147"/>
  <c r="B42" i="144"/>
  <c r="B34" i="144"/>
  <c r="B27" i="144"/>
  <c r="B17" i="144"/>
  <c r="B8" i="144"/>
  <c r="B42" i="143"/>
  <c r="B34" i="143"/>
  <c r="B27" i="143"/>
  <c r="B17" i="143"/>
  <c r="B8" i="143"/>
  <c r="B42" i="142"/>
  <c r="B34" i="142"/>
  <c r="B27" i="142"/>
  <c r="B17" i="142"/>
  <c r="B8" i="142"/>
  <c r="B42" i="141"/>
  <c r="B34" i="141"/>
  <c r="B27" i="141"/>
  <c r="B17" i="141"/>
  <c r="B8" i="141"/>
  <c r="B42" i="140"/>
  <c r="B34" i="140"/>
  <c r="B27" i="140"/>
  <c r="B17" i="140"/>
  <c r="B8" i="140"/>
  <c r="B42" i="139"/>
  <c r="B34" i="139"/>
  <c r="B27" i="139"/>
  <c r="B17" i="139"/>
  <c r="B8" i="139"/>
  <c r="B42" i="138"/>
  <c r="B34" i="138"/>
  <c r="B27" i="138"/>
  <c r="B17" i="138"/>
  <c r="B8" i="138"/>
  <c r="H8" i="138"/>
  <c r="I8" i="138"/>
  <c r="J8" i="138"/>
  <c r="H9" i="138"/>
  <c r="I9" i="138"/>
  <c r="J9" i="138"/>
  <c r="H10" i="138"/>
  <c r="I10" i="138"/>
  <c r="J10" i="138"/>
  <c r="H11" i="138"/>
  <c r="I11" i="138"/>
  <c r="J11" i="138"/>
  <c r="H12" i="138"/>
  <c r="I12" i="138"/>
  <c r="J12" i="138" s="1"/>
  <c r="H13" i="138"/>
  <c r="I13" i="138"/>
  <c r="H14" i="138"/>
  <c r="I14" i="138"/>
  <c r="H15" i="138"/>
  <c r="I15" i="138"/>
  <c r="J16" i="138"/>
  <c r="H17" i="138"/>
  <c r="I17" i="138"/>
  <c r="H18" i="138"/>
  <c r="I18" i="138"/>
  <c r="H19" i="138"/>
  <c r="I19" i="138"/>
  <c r="H20" i="138"/>
  <c r="I20" i="138"/>
  <c r="H21" i="138"/>
  <c r="I21" i="138"/>
  <c r="H22" i="138"/>
  <c r="I22" i="138"/>
  <c r="H23" i="138"/>
  <c r="I23" i="138"/>
  <c r="H24" i="138"/>
  <c r="I24" i="138"/>
  <c r="H25" i="138"/>
  <c r="I25" i="138"/>
  <c r="H26" i="138"/>
  <c r="I26" i="138"/>
  <c r="H27" i="138"/>
  <c r="I27" i="138"/>
  <c r="J27" i="138" s="1"/>
  <c r="H28" i="138"/>
  <c r="I28" i="138"/>
  <c r="H29" i="138"/>
  <c r="I29" i="138"/>
  <c r="H30" i="138"/>
  <c r="I30" i="138"/>
  <c r="H31" i="138"/>
  <c r="I31" i="138"/>
  <c r="H32" i="138"/>
  <c r="I32" i="138"/>
  <c r="H33" i="138"/>
  <c r="I33" i="138"/>
  <c r="H34" i="138"/>
  <c r="I34" i="138"/>
  <c r="H35" i="138"/>
  <c r="I35" i="138"/>
  <c r="J35" i="138" s="1"/>
  <c r="H36" i="138"/>
  <c r="I36" i="138"/>
  <c r="H37" i="138"/>
  <c r="I37" i="138"/>
  <c r="H38" i="138"/>
  <c r="I38" i="138"/>
  <c r="H39" i="138"/>
  <c r="I39" i="138"/>
  <c r="H40" i="138"/>
  <c r="I40" i="138"/>
  <c r="H41" i="138"/>
  <c r="I41" i="138"/>
  <c r="H42" i="138"/>
  <c r="I42" i="138"/>
  <c r="H43" i="138"/>
  <c r="I43" i="138"/>
  <c r="H44" i="138"/>
  <c r="I44" i="138"/>
  <c r="H45" i="138"/>
  <c r="I45" i="138"/>
  <c r="H46" i="138"/>
  <c r="I46" i="138"/>
  <c r="H47" i="138"/>
  <c r="I47" i="138"/>
  <c r="H48" i="138"/>
  <c r="I48" i="138"/>
  <c r="B42" i="136"/>
  <c r="B34" i="136"/>
  <c r="B27" i="136"/>
  <c r="B17" i="136"/>
  <c r="B8" i="136"/>
  <c r="B42" i="135"/>
  <c r="B34" i="135"/>
  <c r="B27" i="135"/>
  <c r="B17" i="135"/>
  <c r="B8" i="135"/>
  <c r="B42" i="134"/>
  <c r="B34" i="134"/>
  <c r="B27" i="134"/>
  <c r="B17" i="134"/>
  <c r="B8" i="134"/>
  <c r="B42" i="133"/>
  <c r="B34" i="133"/>
  <c r="B27" i="133"/>
  <c r="B17" i="133"/>
  <c r="B8" i="133"/>
  <c r="B42" i="132"/>
  <c r="B34" i="132"/>
  <c r="B27" i="132"/>
  <c r="B17" i="132"/>
  <c r="B8" i="132"/>
  <c r="B42" i="131"/>
  <c r="B34" i="131"/>
  <c r="B27" i="131"/>
  <c r="B17" i="131"/>
  <c r="B8" i="131"/>
  <c r="B42" i="130"/>
  <c r="B34" i="130"/>
  <c r="B27" i="130"/>
  <c r="B17" i="130"/>
  <c r="B8" i="130"/>
  <c r="B42" i="128"/>
  <c r="B34" i="128"/>
  <c r="B27" i="128"/>
  <c r="B17" i="128"/>
  <c r="B8" i="128"/>
  <c r="B42" i="127"/>
  <c r="B34" i="127"/>
  <c r="B27" i="127"/>
  <c r="B17" i="127"/>
  <c r="B8" i="127"/>
  <c r="B42" i="162"/>
  <c r="B34" i="162"/>
  <c r="B27" i="162"/>
  <c r="B17" i="162"/>
  <c r="B8" i="162"/>
  <c r="L16" i="162"/>
  <c r="L11" i="162"/>
  <c r="L9" i="162"/>
  <c r="L10" i="162"/>
  <c r="L8" i="162"/>
  <c r="K48" i="162"/>
  <c r="K47" i="162"/>
  <c r="K46" i="162"/>
  <c r="K45" i="162"/>
  <c r="K44" i="162"/>
  <c r="K43" i="162"/>
  <c r="K42" i="162"/>
  <c r="K41" i="162"/>
  <c r="K40" i="162"/>
  <c r="K39" i="162"/>
  <c r="K38" i="162"/>
  <c r="K37" i="162"/>
  <c r="K36" i="162"/>
  <c r="K35" i="162"/>
  <c r="K34" i="162"/>
  <c r="K33" i="162"/>
  <c r="K32" i="162"/>
  <c r="K31" i="162"/>
  <c r="K30" i="162"/>
  <c r="K29" i="162"/>
  <c r="K28" i="162"/>
  <c r="K27" i="162"/>
  <c r="K26" i="162"/>
  <c r="K25" i="162"/>
  <c r="K24" i="162"/>
  <c r="K23" i="162"/>
  <c r="K22" i="162"/>
  <c r="K21" i="162"/>
  <c r="K20" i="162"/>
  <c r="K19" i="162"/>
  <c r="K18" i="162"/>
  <c r="K17" i="162"/>
  <c r="K15" i="162"/>
  <c r="K14" i="162"/>
  <c r="K13" i="162"/>
  <c r="K12" i="162"/>
  <c r="K11" i="162"/>
  <c r="K10" i="162"/>
  <c r="K9" i="162"/>
  <c r="K8" i="162"/>
  <c r="J48" i="162"/>
  <c r="J47" i="162"/>
  <c r="J46" i="162"/>
  <c r="J45" i="162"/>
  <c r="J44" i="162"/>
  <c r="J43" i="162"/>
  <c r="J42" i="162"/>
  <c r="J41" i="162"/>
  <c r="J40" i="162"/>
  <c r="J39" i="162"/>
  <c r="J38" i="162"/>
  <c r="J37" i="162"/>
  <c r="J36" i="162"/>
  <c r="J35" i="162"/>
  <c r="J34" i="162"/>
  <c r="J33" i="162"/>
  <c r="J32" i="162"/>
  <c r="J31" i="162"/>
  <c r="J30" i="162"/>
  <c r="J29" i="162"/>
  <c r="J28" i="162"/>
  <c r="J27" i="162"/>
  <c r="J26" i="162"/>
  <c r="J25" i="162"/>
  <c r="J24" i="162"/>
  <c r="J23" i="162"/>
  <c r="J22" i="162"/>
  <c r="J21" i="162"/>
  <c r="J20" i="162"/>
  <c r="J19" i="162"/>
  <c r="J18" i="162"/>
  <c r="J17" i="162"/>
  <c r="J15" i="162"/>
  <c r="J14" i="162"/>
  <c r="J13" i="162"/>
  <c r="J12" i="162"/>
  <c r="J11" i="162"/>
  <c r="J10" i="162"/>
  <c r="J9" i="162"/>
  <c r="J8" i="162"/>
  <c r="H8" i="162"/>
  <c r="H9" i="162"/>
  <c r="I48" i="162"/>
  <c r="H48" i="162"/>
  <c r="I47" i="162"/>
  <c r="H47" i="162"/>
  <c r="I46" i="162"/>
  <c r="H46" i="162"/>
  <c r="I45" i="162"/>
  <c r="H45" i="162"/>
  <c r="I44" i="162"/>
  <c r="H44" i="162"/>
  <c r="I43" i="162"/>
  <c r="H43" i="162"/>
  <c r="I42" i="162"/>
  <c r="H42" i="162"/>
  <c r="I41" i="162"/>
  <c r="H41" i="162"/>
  <c r="I40" i="162"/>
  <c r="H40" i="162"/>
  <c r="I39" i="162"/>
  <c r="H39" i="162"/>
  <c r="I38" i="162"/>
  <c r="H38" i="162"/>
  <c r="I37" i="162"/>
  <c r="H37" i="162"/>
  <c r="I36" i="162"/>
  <c r="H36" i="162"/>
  <c r="I35" i="162"/>
  <c r="H35" i="162"/>
  <c r="I34" i="162"/>
  <c r="H34" i="162"/>
  <c r="L34" i="162" s="1"/>
  <c r="I33" i="162"/>
  <c r="H33" i="162"/>
  <c r="I32" i="162"/>
  <c r="H32" i="162"/>
  <c r="I31" i="162"/>
  <c r="H31" i="162"/>
  <c r="I30" i="162"/>
  <c r="H30" i="162"/>
  <c r="L30" i="162" s="1"/>
  <c r="I29" i="162"/>
  <c r="H29" i="162"/>
  <c r="I28" i="162"/>
  <c r="H28" i="162"/>
  <c r="I27" i="162"/>
  <c r="H27" i="162"/>
  <c r="I26" i="162"/>
  <c r="H26" i="162"/>
  <c r="L26" i="162" s="1"/>
  <c r="I25" i="162"/>
  <c r="H25" i="162"/>
  <c r="I24" i="162"/>
  <c r="H24" i="162"/>
  <c r="I23" i="162"/>
  <c r="H23" i="162"/>
  <c r="I22" i="162"/>
  <c r="H22" i="162"/>
  <c r="L22" i="162" s="1"/>
  <c r="I21" i="162"/>
  <c r="H21" i="162"/>
  <c r="I20" i="162"/>
  <c r="H20" i="162"/>
  <c r="I19" i="162"/>
  <c r="H19" i="162"/>
  <c r="I18" i="162"/>
  <c r="H18" i="162"/>
  <c r="L18" i="162" s="1"/>
  <c r="I17" i="162"/>
  <c r="H17" i="162"/>
  <c r="I15" i="162"/>
  <c r="H15" i="162"/>
  <c r="I14" i="162"/>
  <c r="H14" i="162"/>
  <c r="I13" i="162"/>
  <c r="H13" i="162"/>
  <c r="L13" i="162" s="1"/>
  <c r="I12" i="162"/>
  <c r="H12" i="162"/>
  <c r="I11" i="162"/>
  <c r="H11" i="162"/>
  <c r="I10" i="162"/>
  <c r="H10" i="162"/>
  <c r="I9" i="162"/>
  <c r="I8" i="162"/>
  <c r="B42" i="124"/>
  <c r="B34" i="124"/>
  <c r="B27" i="124"/>
  <c r="B17" i="124"/>
  <c r="B8" i="124"/>
  <c r="B42" i="123"/>
  <c r="B34" i="123"/>
  <c r="B27" i="123"/>
  <c r="B17" i="123"/>
  <c r="B8" i="123"/>
  <c r="B42" i="122"/>
  <c r="B34" i="122"/>
  <c r="B27" i="122"/>
  <c r="B17" i="122"/>
  <c r="B8" i="122"/>
  <c r="B42" i="121"/>
  <c r="B34" i="121"/>
  <c r="B27" i="121"/>
  <c r="B17" i="121"/>
  <c r="B8" i="121"/>
  <c r="B42" i="120"/>
  <c r="B34" i="120"/>
  <c r="B27" i="120"/>
  <c r="B17" i="120"/>
  <c r="B8" i="120"/>
  <c r="B42" i="119"/>
  <c r="B34" i="119"/>
  <c r="B27" i="119"/>
  <c r="B17" i="119"/>
  <c r="B8" i="119"/>
  <c r="B42" i="118"/>
  <c r="B34" i="118"/>
  <c r="B27" i="118"/>
  <c r="B17" i="118"/>
  <c r="B8" i="118"/>
  <c r="L20" i="162" l="1"/>
  <c r="L28" i="162"/>
  <c r="L36" i="162"/>
  <c r="J42" i="138"/>
  <c r="J41" i="138"/>
  <c r="J37" i="138"/>
  <c r="J33" i="138"/>
  <c r="J29" i="138"/>
  <c r="J25" i="138"/>
  <c r="J32" i="138"/>
  <c r="L19" i="162"/>
  <c r="L27" i="162"/>
  <c r="L35" i="162"/>
  <c r="J23" i="138"/>
  <c r="J38" i="138"/>
  <c r="J22" i="138"/>
  <c r="J21" i="138"/>
  <c r="J36" i="138"/>
  <c r="J28" i="138"/>
  <c r="J24" i="138"/>
  <c r="J20" i="138"/>
  <c r="J17" i="138"/>
  <c r="J39" i="138"/>
  <c r="J31" i="138"/>
  <c r="J19" i="138"/>
  <c r="J30" i="138"/>
  <c r="J14" i="138"/>
  <c r="L17" i="162"/>
  <c r="L25" i="162"/>
  <c r="L33" i="162"/>
  <c r="L41" i="162"/>
  <c r="L23" i="162"/>
  <c r="L31" i="162"/>
  <c r="L39" i="162"/>
  <c r="L24" i="162"/>
  <c r="J26" i="138"/>
  <c r="L15" i="162"/>
  <c r="L32" i="162"/>
  <c r="L40" i="162"/>
  <c r="J15" i="138"/>
  <c r="L21" i="162"/>
  <c r="L38" i="162"/>
  <c r="L42" i="162"/>
  <c r="J34" i="138"/>
  <c r="L29" i="162"/>
  <c r="J40" i="138"/>
  <c r="J18" i="138"/>
  <c r="L12" i="162"/>
  <c r="L37" i="162"/>
  <c r="L14" i="162"/>
  <c r="J13" i="138"/>
  <c r="E35" i="164"/>
  <c r="C35" i="164"/>
  <c r="E33" i="164"/>
  <c r="C33" i="164"/>
  <c r="E34" i="164"/>
  <c r="C34" i="164"/>
  <c r="E29" i="164"/>
  <c r="C29" i="164"/>
  <c r="E32" i="164"/>
  <c r="C32" i="164"/>
  <c r="E28" i="164"/>
  <c r="C28" i="164"/>
  <c r="E30" i="164"/>
  <c r="C30" i="164"/>
  <c r="E31" i="164"/>
  <c r="C31" i="164"/>
  <c r="E25" i="164"/>
  <c r="C25" i="164"/>
  <c r="E27" i="164"/>
  <c r="C27" i="164"/>
  <c r="E23" i="164"/>
  <c r="C23" i="164"/>
  <c r="E26" i="164"/>
  <c r="C26" i="164"/>
  <c r="E22" i="164"/>
  <c r="C22" i="164"/>
  <c r="E24" i="164"/>
  <c r="C24" i="164"/>
  <c r="E21" i="164"/>
  <c r="C21" i="164"/>
  <c r="E18" i="164"/>
  <c r="C18" i="164"/>
  <c r="E20" i="164"/>
  <c r="C20" i="164"/>
  <c r="E19" i="164"/>
  <c r="C19" i="164"/>
  <c r="E16" i="164"/>
  <c r="C16" i="164"/>
  <c r="E17" i="164"/>
  <c r="C17" i="164"/>
  <c r="E15" i="164"/>
  <c r="C15" i="164"/>
  <c r="E13" i="164"/>
  <c r="C13" i="164"/>
  <c r="E14" i="164"/>
  <c r="C14" i="164"/>
  <c r="E12" i="164"/>
  <c r="C12" i="164"/>
  <c r="E10" i="164"/>
  <c r="C10" i="164"/>
  <c r="E9" i="164"/>
  <c r="C9" i="164"/>
  <c r="E8" i="164"/>
  <c r="C8" i="164"/>
  <c r="E7" i="164"/>
  <c r="C7" i="164"/>
  <c r="E6" i="164"/>
  <c r="C6" i="164"/>
  <c r="E5" i="164"/>
  <c r="C5" i="164"/>
  <c r="D5" i="162" l="1"/>
  <c r="D4" i="162"/>
  <c r="D5" i="155" l="1"/>
  <c r="D4" i="155"/>
  <c r="D5" i="152"/>
  <c r="D4" i="152"/>
  <c r="D5" i="137"/>
  <c r="D4" i="137"/>
  <c r="D5" i="150"/>
  <c r="D4" i="150"/>
  <c r="D5" i="149"/>
  <c r="D4" i="149"/>
  <c r="D5" i="148"/>
  <c r="D4" i="148"/>
  <c r="D5" i="147"/>
  <c r="D4" i="147"/>
  <c r="D5" i="145"/>
  <c r="D4" i="145"/>
  <c r="D5" i="144"/>
  <c r="D4" i="144"/>
  <c r="D5" i="143"/>
  <c r="D4" i="143"/>
  <c r="D5" i="142"/>
  <c r="D4" i="142"/>
  <c r="D5" i="141"/>
  <c r="D4" i="141"/>
  <c r="D4" i="139"/>
  <c r="D5" i="140"/>
  <c r="D4" i="140"/>
  <c r="D5" i="139"/>
  <c r="D5" i="138"/>
  <c r="D4" i="138"/>
  <c r="D5" i="136"/>
  <c r="D4" i="136"/>
  <c r="D5" i="135"/>
  <c r="D4" i="135"/>
  <c r="D5" i="134"/>
  <c r="D4" i="134"/>
  <c r="D5" i="133"/>
  <c r="D4" i="133"/>
  <c r="D5" i="132"/>
  <c r="D4" i="132"/>
  <c r="D5" i="131"/>
  <c r="D4" i="131"/>
  <c r="D5" i="130"/>
  <c r="D4" i="130"/>
  <c r="D5" i="128"/>
  <c r="D4" i="128"/>
  <c r="D5" i="127"/>
  <c r="D4" i="127"/>
  <c r="D5" i="124"/>
  <c r="D4" i="124"/>
  <c r="D5" i="123"/>
  <c r="D4" i="123"/>
  <c r="D5" i="122"/>
  <c r="D4" i="122"/>
  <c r="D5" i="121"/>
  <c r="D4" i="121"/>
  <c r="D5" i="120"/>
  <c r="D4" i="120"/>
  <c r="D5" i="119"/>
  <c r="D4" i="119"/>
  <c r="D5" i="118"/>
  <c r="D4" i="118"/>
  <c r="I42" i="141" l="1"/>
  <c r="H32" i="131" l="1"/>
  <c r="I48" i="145" l="1"/>
  <c r="I47" i="145"/>
  <c r="I46" i="145"/>
  <c r="I45" i="145"/>
  <c r="I44" i="145"/>
  <c r="I43" i="145"/>
  <c r="I42" i="145"/>
  <c r="I41" i="145"/>
  <c r="I40" i="145"/>
  <c r="I39" i="145"/>
  <c r="I38" i="145"/>
  <c r="I37" i="145"/>
  <c r="I36" i="145"/>
  <c r="I35" i="145"/>
  <c r="I34" i="145"/>
  <c r="I33" i="145"/>
  <c r="I32" i="145"/>
  <c r="I31" i="145"/>
  <c r="I30" i="145"/>
  <c r="I29" i="145"/>
  <c r="I28" i="145"/>
  <c r="I27" i="145"/>
  <c r="I26" i="145"/>
  <c r="I25" i="145"/>
  <c r="I24" i="145"/>
  <c r="I23" i="145"/>
  <c r="I22" i="145"/>
  <c r="I21" i="145"/>
  <c r="I20" i="145"/>
  <c r="I19" i="145"/>
  <c r="I18" i="145"/>
  <c r="I17" i="145"/>
  <c r="I16" i="145"/>
  <c r="I15" i="145"/>
  <c r="I14" i="145"/>
  <c r="I13" i="145"/>
  <c r="I12" i="145"/>
  <c r="I11" i="145"/>
  <c r="I10" i="145"/>
  <c r="I9" i="145"/>
  <c r="I8" i="145"/>
  <c r="H48" i="145"/>
  <c r="H47" i="145"/>
  <c r="H46" i="145"/>
  <c r="H45" i="145"/>
  <c r="H44" i="145"/>
  <c r="H43" i="145"/>
  <c r="H42" i="145"/>
  <c r="H41" i="145"/>
  <c r="H40" i="145"/>
  <c r="H39" i="145"/>
  <c r="H38" i="145"/>
  <c r="H37" i="145"/>
  <c r="H36" i="145"/>
  <c r="H35" i="145"/>
  <c r="H34" i="145"/>
  <c r="H33" i="145"/>
  <c r="H32" i="145"/>
  <c r="H31" i="145"/>
  <c r="H30" i="145"/>
  <c r="H29" i="145"/>
  <c r="H28" i="145"/>
  <c r="H27" i="145"/>
  <c r="H26" i="145"/>
  <c r="H25" i="145"/>
  <c r="H24" i="145"/>
  <c r="H23" i="145"/>
  <c r="H22" i="145"/>
  <c r="H21" i="145"/>
  <c r="H20" i="145"/>
  <c r="H19" i="145"/>
  <c r="H18" i="145"/>
  <c r="H17" i="145"/>
  <c r="H16" i="145"/>
  <c r="H15" i="145"/>
  <c r="H14" i="145"/>
  <c r="H13" i="145"/>
  <c r="H12" i="145"/>
  <c r="H11" i="145"/>
  <c r="H10" i="145"/>
  <c r="H9" i="145"/>
  <c r="H8" i="145"/>
  <c r="D1" i="145"/>
  <c r="J8" i="155"/>
  <c r="I48" i="152"/>
  <c r="I47" i="152"/>
  <c r="I46" i="152"/>
  <c r="I45" i="152"/>
  <c r="I44" i="152"/>
  <c r="I43" i="152"/>
  <c r="I42" i="152"/>
  <c r="I41" i="152"/>
  <c r="I40" i="152"/>
  <c r="I39" i="152"/>
  <c r="I38" i="152"/>
  <c r="I37" i="152"/>
  <c r="I36" i="152"/>
  <c r="I35" i="152"/>
  <c r="I34" i="152"/>
  <c r="I33" i="152"/>
  <c r="I32" i="152"/>
  <c r="I31" i="152"/>
  <c r="I30" i="152"/>
  <c r="I29" i="152"/>
  <c r="I28" i="152"/>
  <c r="I27" i="152"/>
  <c r="I26" i="152"/>
  <c r="I25" i="152"/>
  <c r="I24" i="152"/>
  <c r="I23" i="152"/>
  <c r="I22" i="152"/>
  <c r="I21" i="152"/>
  <c r="I20" i="152"/>
  <c r="I19" i="152"/>
  <c r="I18" i="152"/>
  <c r="I17" i="152"/>
  <c r="I15" i="152"/>
  <c r="I13" i="152"/>
  <c r="I12" i="152"/>
  <c r="I11" i="152"/>
  <c r="I10" i="152"/>
  <c r="I9" i="152"/>
  <c r="I8" i="152"/>
  <c r="H48" i="152"/>
  <c r="H47" i="152"/>
  <c r="H46" i="152"/>
  <c r="H45" i="152"/>
  <c r="H44" i="152"/>
  <c r="H43" i="152"/>
  <c r="H42" i="152"/>
  <c r="H41" i="152"/>
  <c r="H40" i="152"/>
  <c r="H39" i="152"/>
  <c r="H38" i="152"/>
  <c r="H37" i="152"/>
  <c r="H36" i="152"/>
  <c r="H35" i="152"/>
  <c r="H34" i="152"/>
  <c r="H33" i="152"/>
  <c r="H32" i="152"/>
  <c r="H31" i="152"/>
  <c r="H30" i="152"/>
  <c r="H29" i="152"/>
  <c r="H28" i="152"/>
  <c r="H27" i="152"/>
  <c r="H26" i="152"/>
  <c r="H25" i="152"/>
  <c r="H24" i="152"/>
  <c r="H23" i="152"/>
  <c r="H22" i="152"/>
  <c r="H21" i="152"/>
  <c r="H20" i="152"/>
  <c r="H19" i="152"/>
  <c r="H18" i="152"/>
  <c r="H17" i="152"/>
  <c r="H15" i="152"/>
  <c r="H14" i="152"/>
  <c r="H13" i="152"/>
  <c r="H12" i="152"/>
  <c r="H11" i="152"/>
  <c r="H10" i="152"/>
  <c r="H9" i="152"/>
  <c r="H8" i="152"/>
  <c r="D1" i="152"/>
  <c r="I48" i="137"/>
  <c r="I47" i="137"/>
  <c r="I46" i="137"/>
  <c r="I45" i="137"/>
  <c r="I44" i="137"/>
  <c r="I43" i="137"/>
  <c r="I42" i="137"/>
  <c r="I41" i="137"/>
  <c r="I40" i="137"/>
  <c r="I39" i="137"/>
  <c r="I38" i="137"/>
  <c r="I37" i="137"/>
  <c r="I36" i="137"/>
  <c r="I35" i="137"/>
  <c r="I34" i="137"/>
  <c r="I33" i="137"/>
  <c r="I32" i="137"/>
  <c r="I31" i="137"/>
  <c r="I30" i="137"/>
  <c r="I29" i="137"/>
  <c r="I28" i="137"/>
  <c r="I27" i="137"/>
  <c r="I26" i="137"/>
  <c r="I25" i="137"/>
  <c r="I24" i="137"/>
  <c r="I23" i="137"/>
  <c r="I22" i="137"/>
  <c r="I21" i="137"/>
  <c r="I20" i="137"/>
  <c r="I19" i="137"/>
  <c r="I18" i="137"/>
  <c r="I17" i="137"/>
  <c r="I15" i="137"/>
  <c r="I13" i="137"/>
  <c r="I12" i="137"/>
  <c r="I11" i="137"/>
  <c r="I10" i="137"/>
  <c r="I9" i="137"/>
  <c r="I8" i="137"/>
  <c r="H48" i="137"/>
  <c r="H47" i="137"/>
  <c r="H46" i="137"/>
  <c r="H45" i="137"/>
  <c r="H44" i="137"/>
  <c r="H43" i="137"/>
  <c r="H42" i="137"/>
  <c r="H41" i="137"/>
  <c r="H40" i="137"/>
  <c r="H39" i="137"/>
  <c r="H38" i="137"/>
  <c r="H37" i="137"/>
  <c r="H36" i="137"/>
  <c r="H35" i="137"/>
  <c r="H34" i="137"/>
  <c r="H33" i="137"/>
  <c r="H32" i="137"/>
  <c r="H31" i="137"/>
  <c r="H30" i="137"/>
  <c r="H29" i="137"/>
  <c r="H28" i="137"/>
  <c r="H27" i="137"/>
  <c r="H26" i="137"/>
  <c r="H25" i="137"/>
  <c r="H24" i="137"/>
  <c r="H23" i="137"/>
  <c r="H22" i="137"/>
  <c r="H21" i="137"/>
  <c r="H20" i="137"/>
  <c r="H19" i="137"/>
  <c r="H18" i="137"/>
  <c r="H17" i="137"/>
  <c r="H15" i="137"/>
  <c r="H14" i="137"/>
  <c r="H13" i="137"/>
  <c r="H12" i="137"/>
  <c r="H11" i="137"/>
  <c r="H10" i="137"/>
  <c r="H9" i="137"/>
  <c r="H8" i="137"/>
  <c r="D1" i="137"/>
  <c r="I48" i="150"/>
  <c r="I47" i="150"/>
  <c r="I46" i="150"/>
  <c r="I45" i="150"/>
  <c r="I44" i="150"/>
  <c r="I43" i="150"/>
  <c r="I42" i="150"/>
  <c r="I41" i="150"/>
  <c r="I40" i="150"/>
  <c r="I39" i="150"/>
  <c r="I38" i="150"/>
  <c r="I37" i="150"/>
  <c r="I36" i="150"/>
  <c r="I35" i="150"/>
  <c r="I34" i="150"/>
  <c r="I33" i="150"/>
  <c r="I32" i="150"/>
  <c r="I31" i="150"/>
  <c r="I30" i="150"/>
  <c r="I29" i="150"/>
  <c r="I28" i="150"/>
  <c r="I27" i="150"/>
  <c r="I26" i="150"/>
  <c r="I25" i="150"/>
  <c r="I24" i="150"/>
  <c r="I23" i="150"/>
  <c r="I22" i="150"/>
  <c r="I21" i="150"/>
  <c r="I20" i="150"/>
  <c r="I19" i="150"/>
  <c r="I18" i="150"/>
  <c r="I17" i="150"/>
  <c r="I15" i="150"/>
  <c r="I14" i="150"/>
  <c r="I13" i="150"/>
  <c r="I12" i="150"/>
  <c r="I12" i="155" s="1"/>
  <c r="I11" i="150"/>
  <c r="I10" i="150"/>
  <c r="I9" i="150"/>
  <c r="I8" i="150"/>
  <c r="H48" i="150"/>
  <c r="H47" i="150"/>
  <c r="H46" i="150"/>
  <c r="H45" i="150"/>
  <c r="H44" i="150"/>
  <c r="H43" i="150"/>
  <c r="H42" i="150"/>
  <c r="H41" i="150"/>
  <c r="H40" i="150"/>
  <c r="H39" i="150"/>
  <c r="H38" i="150"/>
  <c r="H37" i="150"/>
  <c r="H37" i="155" s="1"/>
  <c r="H36" i="150"/>
  <c r="H35" i="150"/>
  <c r="H34" i="150"/>
  <c r="H33" i="150"/>
  <c r="H32" i="150"/>
  <c r="H31" i="150"/>
  <c r="H30" i="150"/>
  <c r="H29" i="150"/>
  <c r="H28" i="150"/>
  <c r="H27" i="150"/>
  <c r="H26" i="150"/>
  <c r="H25" i="150"/>
  <c r="H24" i="150"/>
  <c r="H23" i="150"/>
  <c r="H22" i="150"/>
  <c r="H21" i="150"/>
  <c r="H20" i="150"/>
  <c r="H19" i="150"/>
  <c r="H18" i="150"/>
  <c r="H17" i="150"/>
  <c r="H15" i="150"/>
  <c r="H14" i="150"/>
  <c r="H13" i="150"/>
  <c r="H12" i="150"/>
  <c r="H11" i="150"/>
  <c r="H10" i="150"/>
  <c r="H9" i="150"/>
  <c r="H8" i="150"/>
  <c r="D1" i="150"/>
  <c r="I8" i="155" l="1"/>
  <c r="I17" i="155"/>
  <c r="I25" i="155"/>
  <c r="I33" i="155"/>
  <c r="H18" i="155"/>
  <c r="H26" i="155"/>
  <c r="H34" i="155"/>
  <c r="H42" i="155"/>
  <c r="I9" i="155"/>
  <c r="H28" i="155"/>
  <c r="H10" i="155"/>
  <c r="H14" i="155"/>
  <c r="H20" i="155"/>
  <c r="H44" i="155"/>
  <c r="I28" i="155"/>
  <c r="I14" i="155"/>
  <c r="H24" i="155"/>
  <c r="I37" i="155"/>
  <c r="I41" i="155"/>
  <c r="I24" i="155"/>
  <c r="I32" i="155"/>
  <c r="I40" i="155"/>
  <c r="I48" i="155"/>
  <c r="J42" i="152"/>
  <c r="O34" i="164" s="1"/>
  <c r="I45" i="155"/>
  <c r="I13" i="155"/>
  <c r="H11" i="155"/>
  <c r="H19" i="155"/>
  <c r="H27" i="155"/>
  <c r="H35" i="155"/>
  <c r="H43" i="155"/>
  <c r="I10" i="155"/>
  <c r="I18" i="155"/>
  <c r="I26" i="155"/>
  <c r="I34" i="155"/>
  <c r="I42" i="155"/>
  <c r="I21" i="155"/>
  <c r="H46" i="155"/>
  <c r="H36" i="155"/>
  <c r="I29" i="155"/>
  <c r="H32" i="155"/>
  <c r="H40" i="155"/>
  <c r="H48" i="155"/>
  <c r="H13" i="155"/>
  <c r="H21" i="155"/>
  <c r="H29" i="155"/>
  <c r="H45" i="155"/>
  <c r="I20" i="155"/>
  <c r="I36" i="155"/>
  <c r="I44" i="155"/>
  <c r="H12" i="155"/>
  <c r="I11" i="155"/>
  <c r="I19" i="155"/>
  <c r="I27" i="155"/>
  <c r="I35" i="155"/>
  <c r="I43" i="155"/>
  <c r="H22" i="155"/>
  <c r="H30" i="155"/>
  <c r="H38" i="155"/>
  <c r="H15" i="155"/>
  <c r="H23" i="155"/>
  <c r="H31" i="155"/>
  <c r="H39" i="155"/>
  <c r="H47" i="155"/>
  <c r="I22" i="155"/>
  <c r="I30" i="155"/>
  <c r="I38" i="155"/>
  <c r="I46" i="155"/>
  <c r="H8" i="155"/>
  <c r="I15" i="155"/>
  <c r="I23" i="155"/>
  <c r="I31" i="155"/>
  <c r="I39" i="155"/>
  <c r="I47" i="155"/>
  <c r="H9" i="155"/>
  <c r="H17" i="155"/>
  <c r="H25" i="155"/>
  <c r="H33" i="155"/>
  <c r="H41" i="155"/>
  <c r="J42" i="155" l="1"/>
  <c r="O25" i="164" s="1"/>
  <c r="J40" i="155"/>
  <c r="J39" i="155"/>
  <c r="J37" i="155"/>
  <c r="J36" i="155"/>
  <c r="J35" i="155"/>
  <c r="J32" i="155"/>
  <c r="J30" i="155"/>
  <c r="J26" i="155"/>
  <c r="J25" i="155"/>
  <c r="J24" i="155"/>
  <c r="J23" i="155"/>
  <c r="J22" i="155"/>
  <c r="J19" i="155"/>
  <c r="J18" i="155"/>
  <c r="J17" i="155"/>
  <c r="J16" i="155"/>
  <c r="J15" i="155"/>
  <c r="J14" i="155"/>
  <c r="J12" i="155"/>
  <c r="J11" i="155"/>
  <c r="J10" i="155"/>
  <c r="J9" i="155"/>
  <c r="J41" i="152"/>
  <c r="J40" i="152"/>
  <c r="J39" i="152"/>
  <c r="J37" i="152"/>
  <c r="J36" i="152"/>
  <c r="J35" i="152"/>
  <c r="J34" i="152"/>
  <c r="J33" i="152"/>
  <c r="J31" i="152"/>
  <c r="J30" i="152"/>
  <c r="J28" i="152"/>
  <c r="J26" i="152"/>
  <c r="J25" i="152"/>
  <c r="J24" i="152"/>
  <c r="J20" i="152"/>
  <c r="J18" i="152"/>
  <c r="J17" i="152"/>
  <c r="J16" i="152"/>
  <c r="J15" i="152"/>
  <c r="J14" i="152"/>
  <c r="J13" i="152"/>
  <c r="J12" i="152"/>
  <c r="J11" i="152"/>
  <c r="J10" i="152"/>
  <c r="J9" i="152"/>
  <c r="J8" i="152"/>
  <c r="J42" i="150"/>
  <c r="B42" i="150"/>
  <c r="J41" i="150"/>
  <c r="J40" i="150"/>
  <c r="J39" i="150"/>
  <c r="J37" i="150"/>
  <c r="J36" i="150"/>
  <c r="J34" i="150"/>
  <c r="B34" i="150"/>
  <c r="J33" i="150"/>
  <c r="J32" i="150"/>
  <c r="J31" i="150"/>
  <c r="J30" i="150"/>
  <c r="J28" i="150"/>
  <c r="J27" i="150"/>
  <c r="B27" i="150"/>
  <c r="J26" i="150"/>
  <c r="J25" i="150"/>
  <c r="J24" i="150"/>
  <c r="J23" i="150"/>
  <c r="J22" i="150"/>
  <c r="J21" i="150"/>
  <c r="J19" i="150"/>
  <c r="J18" i="150"/>
  <c r="J17" i="150"/>
  <c r="B17" i="150"/>
  <c r="J16" i="150"/>
  <c r="J15" i="150"/>
  <c r="J14" i="150"/>
  <c r="J13" i="150"/>
  <c r="J11" i="150"/>
  <c r="J10" i="150"/>
  <c r="J9" i="150"/>
  <c r="J8" i="150"/>
  <c r="B8" i="150"/>
  <c r="I48" i="149"/>
  <c r="I47" i="149"/>
  <c r="I46" i="149"/>
  <c r="I45" i="149"/>
  <c r="I44" i="149"/>
  <c r="I43" i="149"/>
  <c r="I42" i="149"/>
  <c r="I41" i="149"/>
  <c r="I40" i="149"/>
  <c r="I39" i="149"/>
  <c r="I38" i="149"/>
  <c r="I37" i="149"/>
  <c r="I36" i="149"/>
  <c r="I35" i="149"/>
  <c r="I34" i="149"/>
  <c r="I33" i="149"/>
  <c r="I32" i="149"/>
  <c r="I31" i="149"/>
  <c r="I30" i="149"/>
  <c r="I29" i="149"/>
  <c r="I28" i="149"/>
  <c r="I27" i="149"/>
  <c r="I26" i="149"/>
  <c r="I25" i="149"/>
  <c r="I24" i="149"/>
  <c r="I23" i="149"/>
  <c r="I22" i="149"/>
  <c r="I21" i="149"/>
  <c r="I20" i="149"/>
  <c r="I19" i="149"/>
  <c r="I18" i="149"/>
  <c r="I17" i="149"/>
  <c r="J16" i="149"/>
  <c r="I15" i="149"/>
  <c r="I14" i="149"/>
  <c r="I13" i="149"/>
  <c r="I12" i="149"/>
  <c r="I11" i="149"/>
  <c r="I10" i="149"/>
  <c r="I9" i="149"/>
  <c r="I8" i="149"/>
  <c r="H48" i="149"/>
  <c r="H47" i="149"/>
  <c r="H46" i="149"/>
  <c r="H45" i="149"/>
  <c r="H44" i="149"/>
  <c r="H43" i="149"/>
  <c r="H42" i="149"/>
  <c r="H41" i="149"/>
  <c r="H40" i="149"/>
  <c r="H39" i="149"/>
  <c r="H38" i="149"/>
  <c r="H37" i="149"/>
  <c r="H36" i="149"/>
  <c r="H35" i="149"/>
  <c r="H34" i="149"/>
  <c r="H33" i="149"/>
  <c r="H32" i="149"/>
  <c r="H31" i="149"/>
  <c r="H30" i="149"/>
  <c r="H29" i="149"/>
  <c r="H28" i="149"/>
  <c r="H27" i="149"/>
  <c r="H26" i="149"/>
  <c r="H25" i="149"/>
  <c r="H24" i="149"/>
  <c r="H23" i="149"/>
  <c r="H22" i="149"/>
  <c r="H21" i="149"/>
  <c r="H20" i="149"/>
  <c r="H19" i="149"/>
  <c r="H18" i="149"/>
  <c r="H17" i="149"/>
  <c r="H15" i="149"/>
  <c r="J15" i="149" s="1"/>
  <c r="H14" i="149"/>
  <c r="H13" i="149"/>
  <c r="J13" i="149" s="1"/>
  <c r="H12" i="149"/>
  <c r="J12" i="149" s="1"/>
  <c r="H11" i="149"/>
  <c r="H10" i="149"/>
  <c r="H9" i="149"/>
  <c r="H8" i="149"/>
  <c r="D1" i="149"/>
  <c r="J11" i="149"/>
  <c r="J10" i="149"/>
  <c r="J9" i="149"/>
  <c r="J8" i="149"/>
  <c r="I48" i="148"/>
  <c r="I47" i="148"/>
  <c r="I46" i="148"/>
  <c r="I45" i="148"/>
  <c r="I44" i="148"/>
  <c r="I43" i="148"/>
  <c r="I42" i="148"/>
  <c r="I41" i="148"/>
  <c r="I40" i="148"/>
  <c r="I39" i="148"/>
  <c r="I38" i="148"/>
  <c r="I37" i="148"/>
  <c r="I36" i="148"/>
  <c r="I35" i="148"/>
  <c r="I34" i="148"/>
  <c r="I33" i="148"/>
  <c r="I32" i="148"/>
  <c r="I31" i="148"/>
  <c r="I30" i="148"/>
  <c r="I29" i="148"/>
  <c r="I28" i="148"/>
  <c r="I27" i="148"/>
  <c r="I26" i="148"/>
  <c r="I25" i="148"/>
  <c r="I24" i="148"/>
  <c r="I23" i="148"/>
  <c r="I22" i="148"/>
  <c r="I21" i="148"/>
  <c r="I20" i="148"/>
  <c r="I19" i="148"/>
  <c r="I18" i="148"/>
  <c r="I17" i="148"/>
  <c r="J16" i="148"/>
  <c r="I15" i="148"/>
  <c r="I14" i="148"/>
  <c r="I13" i="148"/>
  <c r="I12" i="148"/>
  <c r="I11" i="148"/>
  <c r="J11" i="148" s="1"/>
  <c r="I10" i="148"/>
  <c r="I9" i="148"/>
  <c r="J9" i="148" s="1"/>
  <c r="I8" i="148"/>
  <c r="J8" i="148" s="1"/>
  <c r="H48" i="148"/>
  <c r="H47" i="148"/>
  <c r="H46" i="148"/>
  <c r="H45" i="148"/>
  <c r="H44" i="148"/>
  <c r="H43" i="148"/>
  <c r="H42" i="148"/>
  <c r="H41" i="148"/>
  <c r="H40" i="148"/>
  <c r="H39" i="148"/>
  <c r="H38" i="148"/>
  <c r="H37" i="148"/>
  <c r="H36" i="148"/>
  <c r="H35" i="148"/>
  <c r="H34" i="148"/>
  <c r="H33" i="148"/>
  <c r="H32" i="148"/>
  <c r="H31" i="148"/>
  <c r="H30" i="148"/>
  <c r="H29" i="148"/>
  <c r="H28" i="148"/>
  <c r="H27" i="148"/>
  <c r="H26" i="148"/>
  <c r="H25" i="148"/>
  <c r="H24" i="148"/>
  <c r="H23" i="148"/>
  <c r="H22" i="148"/>
  <c r="H21" i="148"/>
  <c r="H20" i="148"/>
  <c r="H19" i="148"/>
  <c r="H18" i="148"/>
  <c r="H17" i="148"/>
  <c r="H15" i="148"/>
  <c r="J14" i="148"/>
  <c r="H13" i="148"/>
  <c r="J13" i="148" s="1"/>
  <c r="H12" i="148"/>
  <c r="H11" i="148"/>
  <c r="H10" i="148"/>
  <c r="H9" i="148"/>
  <c r="H8" i="148"/>
  <c r="D1" i="148"/>
  <c r="J10" i="148"/>
  <c r="I48" i="147"/>
  <c r="I47" i="147"/>
  <c r="I46" i="147"/>
  <c r="I45" i="147"/>
  <c r="I44" i="147"/>
  <c r="I43" i="147"/>
  <c r="I42" i="147"/>
  <c r="I41" i="147"/>
  <c r="I40" i="147"/>
  <c r="I39" i="147"/>
  <c r="I38" i="147"/>
  <c r="I37" i="147"/>
  <c r="I36" i="147"/>
  <c r="I35" i="147"/>
  <c r="I34" i="147"/>
  <c r="I33" i="147"/>
  <c r="I32" i="147"/>
  <c r="I31" i="147"/>
  <c r="I30" i="147"/>
  <c r="I29" i="147"/>
  <c r="I28" i="147"/>
  <c r="I27" i="147"/>
  <c r="I26" i="147"/>
  <c r="I25" i="147"/>
  <c r="I24" i="147"/>
  <c r="I23" i="147"/>
  <c r="I22" i="147"/>
  <c r="I21" i="147"/>
  <c r="I20" i="147"/>
  <c r="I19" i="147"/>
  <c r="I18" i="147"/>
  <c r="I17" i="147"/>
  <c r="I15" i="147"/>
  <c r="I14" i="147"/>
  <c r="I13" i="147"/>
  <c r="I12" i="147"/>
  <c r="I11" i="147"/>
  <c r="I10" i="147"/>
  <c r="I9" i="147"/>
  <c r="I8" i="147"/>
  <c r="H48" i="147"/>
  <c r="H47" i="147"/>
  <c r="H46" i="147"/>
  <c r="H45" i="147"/>
  <c r="H44" i="147"/>
  <c r="H43" i="147"/>
  <c r="H42" i="147"/>
  <c r="J42" i="147" s="1"/>
  <c r="O27" i="164" s="1"/>
  <c r="H41" i="147"/>
  <c r="H40" i="147"/>
  <c r="J40" i="147" s="1"/>
  <c r="H39" i="147"/>
  <c r="H38" i="147"/>
  <c r="H37" i="147"/>
  <c r="H36" i="147"/>
  <c r="H35" i="147"/>
  <c r="J35" i="147" s="1"/>
  <c r="H34" i="147"/>
  <c r="J34" i="147" s="1"/>
  <c r="H33" i="147"/>
  <c r="J33" i="147" s="1"/>
  <c r="H32" i="147"/>
  <c r="J32" i="147" s="1"/>
  <c r="H31" i="147"/>
  <c r="H30" i="147"/>
  <c r="H29" i="147"/>
  <c r="J29" i="147" s="1"/>
  <c r="H28" i="147"/>
  <c r="H27" i="147"/>
  <c r="J27" i="147" s="1"/>
  <c r="H26" i="147"/>
  <c r="J26" i="147" s="1"/>
  <c r="H25" i="147"/>
  <c r="J25" i="147" s="1"/>
  <c r="H24" i="147"/>
  <c r="J24" i="147" s="1"/>
  <c r="H23" i="147"/>
  <c r="H22" i="147"/>
  <c r="H21" i="147"/>
  <c r="J21" i="147" s="1"/>
  <c r="H20" i="147"/>
  <c r="H19" i="147"/>
  <c r="J19" i="147" s="1"/>
  <c r="H18" i="147"/>
  <c r="J18" i="147" s="1"/>
  <c r="H17" i="147"/>
  <c r="J16" i="147"/>
  <c r="H15" i="147"/>
  <c r="H14" i="147"/>
  <c r="H13" i="147"/>
  <c r="H12" i="147"/>
  <c r="H11" i="147"/>
  <c r="H10" i="147"/>
  <c r="H9" i="147"/>
  <c r="H8" i="147"/>
  <c r="D1" i="147"/>
  <c r="J11" i="147"/>
  <c r="J10" i="147"/>
  <c r="J9" i="147"/>
  <c r="J8" i="147"/>
  <c r="J42" i="145"/>
  <c r="J36" i="145"/>
  <c r="J34" i="145"/>
  <c r="J31" i="145"/>
  <c r="J27" i="145"/>
  <c r="J26" i="145"/>
  <c r="J18" i="145"/>
  <c r="J15" i="145"/>
  <c r="J40" i="145"/>
  <c r="J37" i="145"/>
  <c r="J32" i="145"/>
  <c r="J30" i="145"/>
  <c r="J29" i="145"/>
  <c r="J28" i="145"/>
  <c r="J24" i="145"/>
  <c r="J22" i="145"/>
  <c r="J21" i="145"/>
  <c r="J19" i="145"/>
  <c r="B42" i="145"/>
  <c r="J39" i="145"/>
  <c r="J38" i="145"/>
  <c r="B34" i="145"/>
  <c r="B27" i="145"/>
  <c r="J23" i="145"/>
  <c r="B17" i="145"/>
  <c r="J14" i="145"/>
  <c r="J13" i="145"/>
  <c r="J11" i="145"/>
  <c r="J10" i="145"/>
  <c r="J9" i="145"/>
  <c r="J8" i="145"/>
  <c r="B8" i="145"/>
  <c r="I48" i="144"/>
  <c r="I47" i="144"/>
  <c r="I46" i="144"/>
  <c r="I45" i="144"/>
  <c r="I44" i="144"/>
  <c r="I43" i="144"/>
  <c r="I42" i="144"/>
  <c r="I41" i="144"/>
  <c r="I40" i="144"/>
  <c r="I39" i="144"/>
  <c r="I38" i="144"/>
  <c r="I37" i="144"/>
  <c r="I36" i="144"/>
  <c r="I35" i="144"/>
  <c r="I34" i="144"/>
  <c r="I33" i="144"/>
  <c r="I32" i="144"/>
  <c r="I31" i="144"/>
  <c r="I30" i="144"/>
  <c r="I29" i="144"/>
  <c r="I28" i="144"/>
  <c r="I27" i="144"/>
  <c r="I26" i="144"/>
  <c r="I25" i="144"/>
  <c r="I24" i="144"/>
  <c r="I23" i="144"/>
  <c r="I22" i="144"/>
  <c r="I21" i="144"/>
  <c r="I20" i="144"/>
  <c r="I19" i="144"/>
  <c r="I18" i="144"/>
  <c r="I17" i="144"/>
  <c r="J16" i="144"/>
  <c r="I15" i="144"/>
  <c r="I14" i="144"/>
  <c r="I13" i="144"/>
  <c r="I12" i="144"/>
  <c r="I11" i="144"/>
  <c r="I10" i="144"/>
  <c r="I9" i="144"/>
  <c r="I8" i="144"/>
  <c r="H48" i="144"/>
  <c r="H47" i="144"/>
  <c r="H46" i="144"/>
  <c r="H45" i="144"/>
  <c r="H44" i="144"/>
  <c r="H43" i="144"/>
  <c r="H42" i="144"/>
  <c r="H41" i="144"/>
  <c r="H40" i="144"/>
  <c r="H39" i="144"/>
  <c r="H38" i="144"/>
  <c r="H37" i="144"/>
  <c r="H36" i="144"/>
  <c r="H35" i="144"/>
  <c r="H34" i="144"/>
  <c r="H33" i="144"/>
  <c r="H32" i="144"/>
  <c r="H31" i="144"/>
  <c r="H30" i="144"/>
  <c r="H29" i="144"/>
  <c r="H28" i="144"/>
  <c r="H27" i="144"/>
  <c r="H26" i="144"/>
  <c r="H25" i="144"/>
  <c r="H24" i="144"/>
  <c r="H23" i="144"/>
  <c r="H22" i="144"/>
  <c r="H21" i="144"/>
  <c r="H20" i="144"/>
  <c r="H19" i="144"/>
  <c r="H18" i="144"/>
  <c r="H17" i="144"/>
  <c r="H15" i="144"/>
  <c r="J15" i="144" s="1"/>
  <c r="H14" i="144"/>
  <c r="H13" i="144"/>
  <c r="H12" i="144"/>
  <c r="H11" i="144"/>
  <c r="H10" i="144"/>
  <c r="H9" i="144"/>
  <c r="H8" i="144"/>
  <c r="D1" i="144"/>
  <c r="J11" i="144"/>
  <c r="J10" i="144"/>
  <c r="J9" i="144"/>
  <c r="J8" i="144"/>
  <c r="I48" i="143"/>
  <c r="I47" i="143"/>
  <c r="I46" i="143"/>
  <c r="I45" i="143"/>
  <c r="I44" i="143"/>
  <c r="I43" i="143"/>
  <c r="I42" i="143"/>
  <c r="I41" i="143"/>
  <c r="I40" i="143"/>
  <c r="I39" i="143"/>
  <c r="I38" i="143"/>
  <c r="I37" i="143"/>
  <c r="I36" i="143"/>
  <c r="I35" i="143"/>
  <c r="I34" i="143"/>
  <c r="I33" i="143"/>
  <c r="I32" i="143"/>
  <c r="I31" i="143"/>
  <c r="I30" i="143"/>
  <c r="I29" i="143"/>
  <c r="I28" i="143"/>
  <c r="I27" i="143"/>
  <c r="I26" i="143"/>
  <c r="I25" i="143"/>
  <c r="I24" i="143"/>
  <c r="I23" i="143"/>
  <c r="I22" i="143"/>
  <c r="I21" i="143"/>
  <c r="I20" i="143"/>
  <c r="I19" i="143"/>
  <c r="I18" i="143"/>
  <c r="I17" i="143"/>
  <c r="I15" i="143"/>
  <c r="I14" i="143"/>
  <c r="I13" i="143"/>
  <c r="I12" i="143"/>
  <c r="I11" i="143"/>
  <c r="I10" i="143"/>
  <c r="I9" i="143"/>
  <c r="I8" i="143"/>
  <c r="H48" i="143"/>
  <c r="H47" i="143"/>
  <c r="H46" i="143"/>
  <c r="H45" i="143"/>
  <c r="H44" i="143"/>
  <c r="H43" i="143"/>
  <c r="H42" i="143"/>
  <c r="J42" i="143" s="1"/>
  <c r="O31" i="164" s="1"/>
  <c r="H41" i="143"/>
  <c r="J41" i="143" s="1"/>
  <c r="H40" i="143"/>
  <c r="H39" i="143"/>
  <c r="H38" i="143"/>
  <c r="H37" i="143"/>
  <c r="J37" i="143" s="1"/>
  <c r="H36" i="143"/>
  <c r="H35" i="143"/>
  <c r="J35" i="143" s="1"/>
  <c r="H34" i="143"/>
  <c r="H33" i="143"/>
  <c r="J33" i="143" s="1"/>
  <c r="H32" i="143"/>
  <c r="J32" i="143" s="1"/>
  <c r="H31" i="143"/>
  <c r="J31" i="143" s="1"/>
  <c r="H30" i="143"/>
  <c r="H29" i="143"/>
  <c r="H28" i="143"/>
  <c r="H27" i="143"/>
  <c r="H26" i="143"/>
  <c r="H25" i="143"/>
  <c r="H24" i="143"/>
  <c r="H23" i="143"/>
  <c r="H22" i="143"/>
  <c r="H21" i="143"/>
  <c r="H20" i="143"/>
  <c r="J20" i="143" s="1"/>
  <c r="H19" i="143"/>
  <c r="J19" i="143" s="1"/>
  <c r="H18" i="143"/>
  <c r="J18" i="143" s="1"/>
  <c r="H17" i="143"/>
  <c r="J16" i="143"/>
  <c r="H15" i="143"/>
  <c r="H14" i="143"/>
  <c r="H13" i="143"/>
  <c r="H12" i="143"/>
  <c r="H11" i="143"/>
  <c r="H10" i="143"/>
  <c r="H9" i="143"/>
  <c r="H8" i="143"/>
  <c r="D1" i="143"/>
  <c r="J11" i="143"/>
  <c r="J10" i="143"/>
  <c r="J9" i="143"/>
  <c r="J8" i="143"/>
  <c r="I48" i="142"/>
  <c r="I47" i="142"/>
  <c r="I46" i="142"/>
  <c r="I45" i="142"/>
  <c r="I44" i="142"/>
  <c r="I43" i="142"/>
  <c r="I42" i="142"/>
  <c r="I41" i="142"/>
  <c r="I40" i="142"/>
  <c r="I39" i="142"/>
  <c r="I38" i="142"/>
  <c r="I37" i="142"/>
  <c r="I36" i="142"/>
  <c r="I35" i="142"/>
  <c r="I34" i="142"/>
  <c r="I33" i="142"/>
  <c r="I32" i="142"/>
  <c r="I31" i="142"/>
  <c r="I30" i="142"/>
  <c r="I29" i="142"/>
  <c r="I28" i="142"/>
  <c r="I27" i="142"/>
  <c r="I26" i="142"/>
  <c r="I25" i="142"/>
  <c r="I24" i="142"/>
  <c r="I23" i="142"/>
  <c r="I22" i="142"/>
  <c r="I21" i="142"/>
  <c r="I20" i="142"/>
  <c r="I19" i="142"/>
  <c r="I18" i="142"/>
  <c r="I17" i="142"/>
  <c r="I15" i="142"/>
  <c r="I14" i="142"/>
  <c r="I13" i="142"/>
  <c r="I12" i="142"/>
  <c r="I11" i="142"/>
  <c r="I10" i="142"/>
  <c r="I9" i="142"/>
  <c r="I8" i="142"/>
  <c r="H48" i="142"/>
  <c r="H47" i="142"/>
  <c r="H46" i="142"/>
  <c r="H45" i="142"/>
  <c r="H44" i="142"/>
  <c r="H43" i="142"/>
  <c r="H42" i="142"/>
  <c r="H41" i="142"/>
  <c r="H40" i="142"/>
  <c r="H39" i="142"/>
  <c r="J39" i="142" s="1"/>
  <c r="H38" i="142"/>
  <c r="H37" i="142"/>
  <c r="H36" i="142"/>
  <c r="J36" i="142" s="1"/>
  <c r="H35" i="142"/>
  <c r="H34" i="142"/>
  <c r="J34" i="142" s="1"/>
  <c r="H33" i="142"/>
  <c r="J33" i="142" s="1"/>
  <c r="H32" i="142"/>
  <c r="J32" i="142" s="1"/>
  <c r="H31" i="142"/>
  <c r="J31" i="142" s="1"/>
  <c r="H30" i="142"/>
  <c r="H29" i="142"/>
  <c r="J29" i="142" s="1"/>
  <c r="H28" i="142"/>
  <c r="H27" i="142"/>
  <c r="J27" i="142" s="1"/>
  <c r="H26" i="142"/>
  <c r="J26" i="142" s="1"/>
  <c r="H25" i="142"/>
  <c r="J25" i="142" s="1"/>
  <c r="H24" i="142"/>
  <c r="H23" i="142"/>
  <c r="H22" i="142"/>
  <c r="J22" i="142" s="1"/>
  <c r="H21" i="142"/>
  <c r="H20" i="142"/>
  <c r="J20" i="142" s="1"/>
  <c r="H19" i="142"/>
  <c r="H18" i="142"/>
  <c r="H17" i="142"/>
  <c r="J16" i="142"/>
  <c r="H15" i="142"/>
  <c r="H14" i="142"/>
  <c r="H13" i="142"/>
  <c r="H12" i="142"/>
  <c r="H11" i="142"/>
  <c r="H10" i="142"/>
  <c r="H9" i="142"/>
  <c r="H8" i="142"/>
  <c r="D1" i="142"/>
  <c r="J11" i="142"/>
  <c r="J10" i="142"/>
  <c r="J9" i="142"/>
  <c r="J8" i="142"/>
  <c r="I48" i="141"/>
  <c r="I47" i="141"/>
  <c r="I46" i="141"/>
  <c r="I45" i="141"/>
  <c r="I44" i="141"/>
  <c r="I43" i="141"/>
  <c r="I41" i="141"/>
  <c r="I40" i="141"/>
  <c r="I39" i="141"/>
  <c r="I38" i="141"/>
  <c r="I37" i="141"/>
  <c r="I36" i="141"/>
  <c r="I35" i="141"/>
  <c r="I34" i="141"/>
  <c r="I33" i="141"/>
  <c r="I32" i="141"/>
  <c r="I31" i="141"/>
  <c r="I30" i="141"/>
  <c r="I29" i="141"/>
  <c r="I28" i="141"/>
  <c r="I27" i="141"/>
  <c r="I26" i="141"/>
  <c r="I25" i="141"/>
  <c r="I24" i="141"/>
  <c r="I23" i="141"/>
  <c r="I22" i="141"/>
  <c r="I21" i="141"/>
  <c r="I20" i="141"/>
  <c r="I19" i="141"/>
  <c r="I18" i="141"/>
  <c r="I17" i="141"/>
  <c r="J16" i="141"/>
  <c r="I15" i="141"/>
  <c r="I14" i="141"/>
  <c r="I13" i="141"/>
  <c r="I12" i="141"/>
  <c r="I11" i="141"/>
  <c r="J11" i="141" s="1"/>
  <c r="I10" i="141"/>
  <c r="J10" i="141" s="1"/>
  <c r="I9" i="141"/>
  <c r="J9" i="141" s="1"/>
  <c r="I8" i="141"/>
  <c r="J8" i="141" s="1"/>
  <c r="H48" i="141"/>
  <c r="H47" i="141"/>
  <c r="H46" i="141"/>
  <c r="H45" i="141"/>
  <c r="H44" i="141"/>
  <c r="H43" i="141"/>
  <c r="H42" i="141"/>
  <c r="J42" i="141" s="1"/>
  <c r="O35" i="164" s="1"/>
  <c r="H41" i="141"/>
  <c r="H40" i="141"/>
  <c r="H39" i="141"/>
  <c r="H38" i="141"/>
  <c r="H37" i="141"/>
  <c r="H36" i="141"/>
  <c r="H35" i="141"/>
  <c r="H34" i="141"/>
  <c r="H33" i="141"/>
  <c r="H32" i="141"/>
  <c r="H31" i="141"/>
  <c r="H30" i="141"/>
  <c r="H29" i="141"/>
  <c r="H28" i="141"/>
  <c r="H27" i="141"/>
  <c r="H26" i="141"/>
  <c r="H25" i="141"/>
  <c r="H24" i="141"/>
  <c r="H23" i="141"/>
  <c r="H22" i="141"/>
  <c r="H21" i="141"/>
  <c r="H20" i="141"/>
  <c r="H19" i="141"/>
  <c r="H18" i="141"/>
  <c r="H17" i="141"/>
  <c r="H15" i="141"/>
  <c r="H14" i="141"/>
  <c r="H13" i="141"/>
  <c r="H12" i="141"/>
  <c r="J12" i="141" s="1"/>
  <c r="H11" i="141"/>
  <c r="H10" i="141"/>
  <c r="H9" i="141"/>
  <c r="H8" i="141"/>
  <c r="D1" i="141"/>
  <c r="I48" i="140"/>
  <c r="I47" i="140"/>
  <c r="I46" i="140"/>
  <c r="I45" i="140"/>
  <c r="I44" i="140"/>
  <c r="I43" i="140"/>
  <c r="I42" i="140"/>
  <c r="I41" i="140"/>
  <c r="I40" i="140"/>
  <c r="I39" i="140"/>
  <c r="I38" i="140"/>
  <c r="I37" i="140"/>
  <c r="I36" i="140"/>
  <c r="I35" i="140"/>
  <c r="I34" i="140"/>
  <c r="I33" i="140"/>
  <c r="I32" i="140"/>
  <c r="I31" i="140"/>
  <c r="I30" i="140"/>
  <c r="I29" i="140"/>
  <c r="I28" i="140"/>
  <c r="I27" i="140"/>
  <c r="I26" i="140"/>
  <c r="I25" i="140"/>
  <c r="I24" i="140"/>
  <c r="I23" i="140"/>
  <c r="I22" i="140"/>
  <c r="I21" i="140"/>
  <c r="I20" i="140"/>
  <c r="I19" i="140"/>
  <c r="I18" i="140"/>
  <c r="I17" i="140"/>
  <c r="I15" i="140"/>
  <c r="I14" i="140"/>
  <c r="I13" i="140"/>
  <c r="I12" i="140"/>
  <c r="I11" i="140"/>
  <c r="I10" i="140"/>
  <c r="I9" i="140"/>
  <c r="I8" i="140"/>
  <c r="H48" i="140"/>
  <c r="H47" i="140"/>
  <c r="H46" i="140"/>
  <c r="H45" i="140"/>
  <c r="H44" i="140"/>
  <c r="H43" i="140"/>
  <c r="H42" i="140"/>
  <c r="H41" i="140"/>
  <c r="J41" i="140" s="1"/>
  <c r="H40" i="140"/>
  <c r="H39" i="140"/>
  <c r="H38" i="140"/>
  <c r="H37" i="140"/>
  <c r="H36" i="140"/>
  <c r="H35" i="140"/>
  <c r="J35" i="140" s="1"/>
  <c r="H34" i="140"/>
  <c r="J34" i="140" s="1"/>
  <c r="H33" i="140"/>
  <c r="J33" i="140" s="1"/>
  <c r="H32" i="140"/>
  <c r="H31" i="140"/>
  <c r="J31" i="140" s="1"/>
  <c r="H30" i="140"/>
  <c r="J30" i="140" s="1"/>
  <c r="H29" i="140"/>
  <c r="J29" i="140" s="1"/>
  <c r="H28" i="140"/>
  <c r="H27" i="140"/>
  <c r="J27" i="140" s="1"/>
  <c r="H26" i="140"/>
  <c r="H25" i="140"/>
  <c r="H24" i="140"/>
  <c r="H23" i="140"/>
  <c r="J23" i="140" s="1"/>
  <c r="H22" i="140"/>
  <c r="J22" i="140" s="1"/>
  <c r="H21" i="140"/>
  <c r="J21" i="140" s="1"/>
  <c r="H20" i="140"/>
  <c r="H19" i="140"/>
  <c r="H18" i="140"/>
  <c r="H17" i="140"/>
  <c r="J17" i="140" s="1"/>
  <c r="H15" i="140"/>
  <c r="J15" i="140" s="1"/>
  <c r="H14" i="140"/>
  <c r="H13" i="140"/>
  <c r="J13" i="140" s="1"/>
  <c r="H12" i="140"/>
  <c r="J12" i="140" s="1"/>
  <c r="H11" i="140"/>
  <c r="H10" i="140"/>
  <c r="H9" i="140"/>
  <c r="H8" i="140"/>
  <c r="D1" i="140"/>
  <c r="J11" i="140"/>
  <c r="J10" i="140"/>
  <c r="J9" i="140"/>
  <c r="J8" i="140"/>
  <c r="I48" i="139"/>
  <c r="I47" i="139"/>
  <c r="I46" i="139"/>
  <c r="I45" i="139"/>
  <c r="I44" i="139"/>
  <c r="I43" i="139"/>
  <c r="I42" i="139"/>
  <c r="I41" i="139"/>
  <c r="I40" i="139"/>
  <c r="I39" i="139"/>
  <c r="I38" i="139"/>
  <c r="I37" i="139"/>
  <c r="I36" i="139"/>
  <c r="I35" i="139"/>
  <c r="I34" i="139"/>
  <c r="I33" i="139"/>
  <c r="I32" i="139"/>
  <c r="I31" i="139"/>
  <c r="I30" i="139"/>
  <c r="I29" i="139"/>
  <c r="I28" i="139"/>
  <c r="I27" i="139"/>
  <c r="I26" i="139"/>
  <c r="I25" i="139"/>
  <c r="I24" i="139"/>
  <c r="I23" i="139"/>
  <c r="I22" i="139"/>
  <c r="I21" i="139"/>
  <c r="I20" i="139"/>
  <c r="I19" i="139"/>
  <c r="I18" i="139"/>
  <c r="I17" i="139"/>
  <c r="I15" i="139"/>
  <c r="I14" i="139"/>
  <c r="I13" i="139"/>
  <c r="I12" i="139"/>
  <c r="I11" i="139"/>
  <c r="I10" i="139"/>
  <c r="I9" i="139"/>
  <c r="I8" i="139"/>
  <c r="H48" i="139"/>
  <c r="H47" i="139"/>
  <c r="H46" i="139"/>
  <c r="H45" i="139"/>
  <c r="H44" i="139"/>
  <c r="H43" i="139"/>
  <c r="H42" i="139"/>
  <c r="J42" i="139" s="1"/>
  <c r="O5" i="164" s="1"/>
  <c r="H41" i="139"/>
  <c r="H40" i="139"/>
  <c r="H39" i="139"/>
  <c r="H38" i="139"/>
  <c r="J38" i="139" s="1"/>
  <c r="H37" i="139"/>
  <c r="J37" i="139" s="1"/>
  <c r="H36" i="139"/>
  <c r="J36" i="139" s="1"/>
  <c r="H35" i="139"/>
  <c r="H34" i="139"/>
  <c r="J34" i="139" s="1"/>
  <c r="H33" i="139"/>
  <c r="H32" i="139"/>
  <c r="H31" i="139"/>
  <c r="H30" i="139"/>
  <c r="J30" i="139" s="1"/>
  <c r="H29" i="139"/>
  <c r="J29" i="139" s="1"/>
  <c r="H28" i="139"/>
  <c r="J28" i="139" s="1"/>
  <c r="H27" i="139"/>
  <c r="J27" i="139" s="1"/>
  <c r="H26" i="139"/>
  <c r="J26" i="139" s="1"/>
  <c r="H25" i="139"/>
  <c r="J25" i="139" s="1"/>
  <c r="H24" i="139"/>
  <c r="J24" i="139" s="1"/>
  <c r="H23" i="139"/>
  <c r="H22" i="139"/>
  <c r="J22" i="139" s="1"/>
  <c r="H21" i="139"/>
  <c r="J21" i="139" s="1"/>
  <c r="H20" i="139"/>
  <c r="J20" i="139" s="1"/>
  <c r="H19" i="139"/>
  <c r="J19" i="139" s="1"/>
  <c r="H18" i="139"/>
  <c r="J18" i="139" s="1"/>
  <c r="H17" i="139"/>
  <c r="J16" i="139"/>
  <c r="H15" i="139"/>
  <c r="H14" i="139"/>
  <c r="H13" i="139"/>
  <c r="H12" i="139"/>
  <c r="H11" i="139"/>
  <c r="H10" i="139"/>
  <c r="H9" i="139"/>
  <c r="H8" i="139"/>
  <c r="D1" i="139"/>
  <c r="J11" i="139"/>
  <c r="J10" i="139"/>
  <c r="J9" i="139"/>
  <c r="J8" i="139"/>
  <c r="D1" i="138"/>
  <c r="J34" i="143" l="1"/>
  <c r="J36" i="148"/>
  <c r="J28" i="143"/>
  <c r="J36" i="140"/>
  <c r="J40" i="139"/>
  <c r="J33" i="139"/>
  <c r="J21" i="143"/>
  <c r="J29" i="143"/>
  <c r="J35" i="139"/>
  <c r="J24" i="148"/>
  <c r="J37" i="142"/>
  <c r="J24" i="149"/>
  <c r="J37" i="147"/>
  <c r="J12" i="142"/>
  <c r="J28" i="149"/>
  <c r="J17" i="143"/>
  <c r="J25" i="143"/>
  <c r="J28" i="142"/>
  <c r="J40" i="143"/>
  <c r="J13" i="144"/>
  <c r="J24" i="142"/>
  <c r="J21" i="141"/>
  <c r="J38" i="149"/>
  <c r="J12" i="144"/>
  <c r="J38" i="148"/>
  <c r="J17" i="141"/>
  <c r="J25" i="141"/>
  <c r="J33" i="141"/>
  <c r="J41" i="141"/>
  <c r="J23" i="144"/>
  <c r="J31" i="144"/>
  <c r="J18" i="141"/>
  <c r="J26" i="141"/>
  <c r="J34" i="141"/>
  <c r="J12" i="143"/>
  <c r="J13" i="147"/>
  <c r="J18" i="142"/>
  <c r="J42" i="142"/>
  <c r="O6" i="164" s="1"/>
  <c r="J18" i="148"/>
  <c r="J26" i="148"/>
  <c r="J34" i="148"/>
  <c r="J42" i="148"/>
  <c r="O21" i="164" s="1"/>
  <c r="H34" i="164"/>
  <c r="J14" i="142"/>
  <c r="J19" i="144"/>
  <c r="J27" i="144"/>
  <c r="J35" i="144"/>
  <c r="J37" i="149"/>
  <c r="J15" i="142"/>
  <c r="J20" i="144"/>
  <c r="J28" i="144"/>
  <c r="J15" i="139"/>
  <c r="J32" i="144"/>
  <c r="J14" i="147"/>
  <c r="J18" i="144"/>
  <c r="J34" i="144"/>
  <c r="J25" i="144"/>
  <c r="J20" i="141"/>
  <c r="J14" i="139"/>
  <c r="J19" i="149"/>
  <c r="J27" i="149"/>
  <c r="J35" i="149"/>
  <c r="J29" i="144"/>
  <c r="J24" i="141"/>
  <c r="J22" i="144"/>
  <c r="J29" i="141"/>
  <c r="J40" i="149"/>
  <c r="J39" i="140"/>
  <c r="J20" i="148"/>
  <c r="J28" i="148"/>
  <c r="J37" i="141"/>
  <c r="J15" i="143"/>
  <c r="J28" i="141"/>
  <c r="J22" i="148"/>
  <c r="J30" i="148"/>
  <c r="J23" i="141"/>
  <c r="J31" i="141"/>
  <c r="J39" i="141"/>
  <c r="J17" i="148"/>
  <c r="J25" i="148"/>
  <c r="J33" i="148"/>
  <c r="J41" i="148"/>
  <c r="J32" i="148"/>
  <c r="J40" i="148"/>
  <c r="J18" i="149"/>
  <c r="J26" i="149"/>
  <c r="J42" i="149"/>
  <c r="O12" i="164" s="1"/>
  <c r="J32" i="149"/>
  <c r="J21" i="144"/>
  <c r="J15" i="147"/>
  <c r="J18" i="140"/>
  <c r="J26" i="140"/>
  <c r="J30" i="144"/>
  <c r="J38" i="144"/>
  <c r="J27" i="148"/>
  <c r="J21" i="149"/>
  <c r="J36" i="149"/>
  <c r="J42" i="140"/>
  <c r="O16" i="164" s="1"/>
  <c r="J24" i="140"/>
  <c r="J32" i="140"/>
  <c r="J36" i="141"/>
  <c r="J22" i="143"/>
  <c r="J38" i="143"/>
  <c r="J37" i="144"/>
  <c r="J35" i="145"/>
  <c r="J23" i="147"/>
  <c r="J31" i="147"/>
  <c r="J39" i="147"/>
  <c r="J35" i="150"/>
  <c r="J38" i="150"/>
  <c r="J29" i="152"/>
  <c r="J32" i="152"/>
  <c r="J13" i="141"/>
  <c r="J25" i="140"/>
  <c r="J23" i="143"/>
  <c r="J39" i="143"/>
  <c r="J12" i="148"/>
  <c r="J20" i="150"/>
  <c r="J29" i="150"/>
  <c r="J19" i="152"/>
  <c r="J23" i="152"/>
  <c r="J20" i="155"/>
  <c r="J27" i="155"/>
  <c r="J31" i="155"/>
  <c r="J34" i="155"/>
  <c r="J41" i="155"/>
  <c r="J21" i="155"/>
  <c r="J28" i="155"/>
  <c r="J38" i="141"/>
  <c r="J20" i="140"/>
  <c r="J13" i="142"/>
  <c r="J30" i="142"/>
  <c r="J38" i="142"/>
  <c r="J17" i="144"/>
  <c r="J33" i="144"/>
  <c r="J15" i="148"/>
  <c r="J23" i="148"/>
  <c r="J31" i="148"/>
  <c r="J39" i="148"/>
  <c r="J20" i="149"/>
  <c r="J27" i="152"/>
  <c r="J29" i="155"/>
  <c r="J38" i="155"/>
  <c r="J21" i="142"/>
  <c r="J13" i="139"/>
  <c r="J40" i="141"/>
  <c r="J23" i="142"/>
  <c r="J27" i="143"/>
  <c r="J20" i="147"/>
  <c r="J14" i="144"/>
  <c r="J34" i="149"/>
  <c r="O7" i="164"/>
  <c r="J23" i="139"/>
  <c r="J31" i="139"/>
  <c r="J39" i="139"/>
  <c r="J38" i="140"/>
  <c r="J26" i="144"/>
  <c r="J42" i="144"/>
  <c r="O15" i="164" s="1"/>
  <c r="J29" i="149"/>
  <c r="J21" i="152"/>
  <c r="J30" i="141"/>
  <c r="J12" i="139"/>
  <c r="J14" i="140"/>
  <c r="J17" i="142"/>
  <c r="J36" i="144"/>
  <c r="J25" i="145"/>
  <c r="J41" i="145"/>
  <c r="J22" i="147"/>
  <c r="J30" i="147"/>
  <c r="J38" i="147"/>
  <c r="J23" i="149"/>
  <c r="J31" i="149"/>
  <c r="J14" i="149"/>
  <c r="H12" i="164" s="1"/>
  <c r="J22" i="149"/>
  <c r="J30" i="149"/>
  <c r="J12" i="150"/>
  <c r="J22" i="152"/>
  <c r="J38" i="152"/>
  <c r="M34" i="164" s="1"/>
  <c r="J13" i="155"/>
  <c r="H25" i="164" s="1"/>
  <c r="J33" i="155"/>
  <c r="J17" i="149"/>
  <c r="J25" i="149"/>
  <c r="J33" i="149"/>
  <c r="J41" i="149"/>
  <c r="J39" i="149"/>
  <c r="J35" i="148"/>
  <c r="J29" i="148"/>
  <c r="J19" i="148"/>
  <c r="J21" i="148"/>
  <c r="J37" i="148"/>
  <c r="J12" i="147"/>
  <c r="J36" i="147"/>
  <c r="J28" i="147"/>
  <c r="J41" i="147"/>
  <c r="J17" i="147"/>
  <c r="J12" i="145"/>
  <c r="J20" i="145"/>
  <c r="J17" i="145"/>
  <c r="J33" i="145"/>
  <c r="J16" i="145"/>
  <c r="J24" i="144"/>
  <c r="J40" i="144"/>
  <c r="J39" i="144"/>
  <c r="J41" i="144"/>
  <c r="J14" i="143"/>
  <c r="J30" i="143"/>
  <c r="J24" i="143"/>
  <c r="J36" i="143"/>
  <c r="J13" i="143"/>
  <c r="J26" i="143"/>
  <c r="J19" i="142"/>
  <c r="J35" i="142"/>
  <c r="J41" i="142"/>
  <c r="J40" i="142"/>
  <c r="J27" i="141"/>
  <c r="J35" i="141"/>
  <c r="J22" i="141"/>
  <c r="J14" i="141"/>
  <c r="J15" i="141"/>
  <c r="J19" i="141"/>
  <c r="J32" i="141"/>
  <c r="J28" i="140"/>
  <c r="J16" i="140"/>
  <c r="J40" i="140"/>
  <c r="J19" i="140"/>
  <c r="J37" i="140"/>
  <c r="J41" i="139"/>
  <c r="J17" i="139"/>
  <c r="J32" i="139"/>
  <c r="J42" i="137"/>
  <c r="O28" i="164" s="1"/>
  <c r="J41" i="137"/>
  <c r="J40" i="137"/>
  <c r="J39" i="137"/>
  <c r="J38" i="137"/>
  <c r="J36" i="137"/>
  <c r="J35" i="137"/>
  <c r="J34" i="137"/>
  <c r="J33" i="137"/>
  <c r="J32" i="137"/>
  <c r="J31" i="137"/>
  <c r="J30" i="137"/>
  <c r="J26" i="137"/>
  <c r="J25" i="137"/>
  <c r="J24" i="137"/>
  <c r="J23" i="137"/>
  <c r="J21" i="137"/>
  <c r="J18" i="137"/>
  <c r="J17" i="137"/>
  <c r="J16" i="137"/>
  <c r="J15" i="137"/>
  <c r="J13" i="137"/>
  <c r="J12" i="137"/>
  <c r="J11" i="137"/>
  <c r="J10" i="137"/>
  <c r="J9" i="137"/>
  <c r="J8" i="137"/>
  <c r="I48" i="136"/>
  <c r="I47" i="136"/>
  <c r="I46" i="136"/>
  <c r="I45" i="136"/>
  <c r="I44" i="136"/>
  <c r="I43" i="136"/>
  <c r="I42" i="136"/>
  <c r="I41" i="136"/>
  <c r="I40" i="136"/>
  <c r="I39" i="136"/>
  <c r="I38" i="136"/>
  <c r="I37" i="136"/>
  <c r="I36" i="136"/>
  <c r="I35" i="136"/>
  <c r="I34" i="136"/>
  <c r="I33" i="136"/>
  <c r="I32" i="136"/>
  <c r="I31" i="136"/>
  <c r="I30" i="136"/>
  <c r="I29" i="136"/>
  <c r="I28" i="136"/>
  <c r="I27" i="136"/>
  <c r="I26" i="136"/>
  <c r="I25" i="136"/>
  <c r="I24" i="136"/>
  <c r="I23" i="136"/>
  <c r="I22" i="136"/>
  <c r="I21" i="136"/>
  <c r="I20" i="136"/>
  <c r="I19" i="136"/>
  <c r="I18" i="136"/>
  <c r="I17" i="136"/>
  <c r="J16" i="136"/>
  <c r="I15" i="136"/>
  <c r="I13" i="136"/>
  <c r="I12" i="136"/>
  <c r="I11" i="136"/>
  <c r="I10" i="136"/>
  <c r="I9" i="136"/>
  <c r="I8" i="136"/>
  <c r="H48" i="136"/>
  <c r="H47" i="136"/>
  <c r="H46" i="136"/>
  <c r="H45" i="136"/>
  <c r="H44" i="136"/>
  <c r="H43" i="136"/>
  <c r="H42" i="136"/>
  <c r="H41" i="136"/>
  <c r="H40" i="136"/>
  <c r="J40" i="136" s="1"/>
  <c r="H39" i="136"/>
  <c r="H38" i="136"/>
  <c r="J38" i="136" s="1"/>
  <c r="H37" i="136"/>
  <c r="J37" i="136" s="1"/>
  <c r="H36" i="136"/>
  <c r="H35" i="136"/>
  <c r="H34" i="136"/>
  <c r="J34" i="136" s="1"/>
  <c r="H33" i="136"/>
  <c r="H32" i="136"/>
  <c r="J32" i="136" s="1"/>
  <c r="H31" i="136"/>
  <c r="H30" i="136"/>
  <c r="H29" i="136"/>
  <c r="J29" i="136" s="1"/>
  <c r="H28" i="136"/>
  <c r="H27" i="136"/>
  <c r="H26" i="136"/>
  <c r="H25" i="136"/>
  <c r="H24" i="136"/>
  <c r="H23" i="136"/>
  <c r="J23" i="136" s="1"/>
  <c r="H22" i="136"/>
  <c r="H21" i="136"/>
  <c r="J21" i="136" s="1"/>
  <c r="H20" i="136"/>
  <c r="H19" i="136"/>
  <c r="H18" i="136"/>
  <c r="J18" i="136" s="1"/>
  <c r="H17" i="136"/>
  <c r="H15" i="136"/>
  <c r="H14" i="136"/>
  <c r="J14" i="136" s="1"/>
  <c r="H13" i="136"/>
  <c r="J13" i="136" s="1"/>
  <c r="H12" i="136"/>
  <c r="J12" i="136" s="1"/>
  <c r="H11" i="136"/>
  <c r="H10" i="136"/>
  <c r="H9" i="136"/>
  <c r="H8" i="136"/>
  <c r="D1" i="136"/>
  <c r="J11" i="136"/>
  <c r="J10" i="136"/>
  <c r="J9" i="136"/>
  <c r="J8" i="136"/>
  <c r="I48" i="135"/>
  <c r="I47" i="135"/>
  <c r="I46" i="135"/>
  <c r="I45" i="135"/>
  <c r="I44" i="135"/>
  <c r="I43" i="135"/>
  <c r="I42" i="135"/>
  <c r="I41" i="135"/>
  <c r="I40" i="135"/>
  <c r="I39" i="135"/>
  <c r="I38" i="135"/>
  <c r="I37" i="135"/>
  <c r="I36" i="135"/>
  <c r="I35" i="135"/>
  <c r="I34" i="135"/>
  <c r="I33" i="135"/>
  <c r="I32" i="135"/>
  <c r="I31" i="135"/>
  <c r="I30" i="135"/>
  <c r="I29" i="135"/>
  <c r="I28" i="135"/>
  <c r="I27" i="135"/>
  <c r="I26" i="135"/>
  <c r="I25" i="135"/>
  <c r="I24" i="135"/>
  <c r="I23" i="135"/>
  <c r="I22" i="135"/>
  <c r="I21" i="135"/>
  <c r="I20" i="135"/>
  <c r="I19" i="135"/>
  <c r="I18" i="135"/>
  <c r="I17" i="135"/>
  <c r="I15" i="135"/>
  <c r="I14" i="135"/>
  <c r="I13" i="135"/>
  <c r="I12" i="135"/>
  <c r="I11" i="135"/>
  <c r="I10" i="135"/>
  <c r="I9" i="135"/>
  <c r="I8" i="135"/>
  <c r="H48" i="135"/>
  <c r="H47" i="135"/>
  <c r="H46" i="135"/>
  <c r="H45" i="135"/>
  <c r="H44" i="135"/>
  <c r="H43" i="135"/>
  <c r="H42" i="135"/>
  <c r="J42" i="135" s="1"/>
  <c r="O9" i="164" s="1"/>
  <c r="H41" i="135"/>
  <c r="H40" i="135"/>
  <c r="J40" i="135" s="1"/>
  <c r="H39" i="135"/>
  <c r="H38" i="135"/>
  <c r="J38" i="135" s="1"/>
  <c r="H37" i="135"/>
  <c r="H36" i="135"/>
  <c r="J36" i="135" s="1"/>
  <c r="H35" i="135"/>
  <c r="H34" i="135"/>
  <c r="J34" i="135" s="1"/>
  <c r="H33" i="135"/>
  <c r="H32" i="135"/>
  <c r="J32" i="135" s="1"/>
  <c r="H31" i="135"/>
  <c r="H30" i="135"/>
  <c r="J30" i="135" s="1"/>
  <c r="H29" i="135"/>
  <c r="J29" i="135" s="1"/>
  <c r="H28" i="135"/>
  <c r="H27" i="135"/>
  <c r="H26" i="135"/>
  <c r="J26" i="135" s="1"/>
  <c r="H25" i="135"/>
  <c r="H24" i="135"/>
  <c r="J24" i="135" s="1"/>
  <c r="H23" i="135"/>
  <c r="H22" i="135"/>
  <c r="H21" i="135"/>
  <c r="J21" i="135" s="1"/>
  <c r="H20" i="135"/>
  <c r="J20" i="135" s="1"/>
  <c r="H19" i="135"/>
  <c r="H18" i="135"/>
  <c r="J18" i="135" s="1"/>
  <c r="H17" i="135"/>
  <c r="J16" i="135"/>
  <c r="H15" i="135"/>
  <c r="H14" i="135"/>
  <c r="H13" i="135"/>
  <c r="H12" i="135"/>
  <c r="H11" i="135"/>
  <c r="H10" i="135"/>
  <c r="H9" i="135"/>
  <c r="H8" i="135"/>
  <c r="D1" i="135"/>
  <c r="J11" i="135"/>
  <c r="J10" i="135"/>
  <c r="J9" i="135"/>
  <c r="J8" i="135"/>
  <c r="I48" i="134"/>
  <c r="I47" i="134"/>
  <c r="I46" i="134"/>
  <c r="I45" i="134"/>
  <c r="I44" i="134"/>
  <c r="I43" i="134"/>
  <c r="I42" i="134"/>
  <c r="I41" i="134"/>
  <c r="I40" i="134"/>
  <c r="I39" i="134"/>
  <c r="I38" i="134"/>
  <c r="I37" i="134"/>
  <c r="I36" i="134"/>
  <c r="I35" i="134"/>
  <c r="I34" i="134"/>
  <c r="I33" i="134"/>
  <c r="I32" i="134"/>
  <c r="I31" i="134"/>
  <c r="I30" i="134"/>
  <c r="I29" i="134"/>
  <c r="I28" i="134"/>
  <c r="I27" i="134"/>
  <c r="I26" i="134"/>
  <c r="I25" i="134"/>
  <c r="I24" i="134"/>
  <c r="I23" i="134"/>
  <c r="I22" i="134"/>
  <c r="I21" i="134"/>
  <c r="I20" i="134"/>
  <c r="I19" i="134"/>
  <c r="I18" i="134"/>
  <c r="I17" i="134"/>
  <c r="I15" i="134"/>
  <c r="I13" i="134"/>
  <c r="I11" i="134"/>
  <c r="I10" i="134"/>
  <c r="I9" i="134"/>
  <c r="I8" i="134"/>
  <c r="H48" i="134"/>
  <c r="H47" i="134"/>
  <c r="H46" i="134"/>
  <c r="H45" i="134"/>
  <c r="H44" i="134"/>
  <c r="H43" i="134"/>
  <c r="H42" i="134"/>
  <c r="H41" i="134"/>
  <c r="H40" i="134"/>
  <c r="H39" i="134"/>
  <c r="H38" i="134"/>
  <c r="H37" i="134"/>
  <c r="H36" i="134"/>
  <c r="H35" i="134"/>
  <c r="H34" i="134"/>
  <c r="H33" i="134"/>
  <c r="H32" i="134"/>
  <c r="H31" i="134"/>
  <c r="H30" i="134"/>
  <c r="H29" i="134"/>
  <c r="H28" i="134"/>
  <c r="H27" i="134"/>
  <c r="H26" i="134"/>
  <c r="H25" i="134"/>
  <c r="H24" i="134"/>
  <c r="H23" i="134"/>
  <c r="H22" i="134"/>
  <c r="H21" i="134"/>
  <c r="H20" i="134"/>
  <c r="H19" i="134"/>
  <c r="H18" i="134"/>
  <c r="H17" i="134"/>
  <c r="J16" i="134"/>
  <c r="H15" i="134"/>
  <c r="H14" i="134"/>
  <c r="H13" i="134"/>
  <c r="H12" i="134"/>
  <c r="J12" i="134" s="1"/>
  <c r="H11" i="134"/>
  <c r="H10" i="134"/>
  <c r="H9" i="134"/>
  <c r="H8" i="134"/>
  <c r="D1" i="134"/>
  <c r="J11" i="134"/>
  <c r="J10" i="134"/>
  <c r="J9" i="134"/>
  <c r="J8" i="134"/>
  <c r="I48" i="133"/>
  <c r="I47" i="133"/>
  <c r="I46" i="133"/>
  <c r="I45" i="133"/>
  <c r="I44" i="133"/>
  <c r="I43" i="133"/>
  <c r="I42" i="133"/>
  <c r="I41" i="133"/>
  <c r="I40" i="133"/>
  <c r="I39" i="133"/>
  <c r="I38" i="133"/>
  <c r="I37" i="133"/>
  <c r="I36" i="133"/>
  <c r="I35" i="133"/>
  <c r="I34" i="133"/>
  <c r="I33" i="133"/>
  <c r="I32" i="133"/>
  <c r="I31" i="133"/>
  <c r="I30" i="133"/>
  <c r="I29" i="133"/>
  <c r="I28" i="133"/>
  <c r="I27" i="133"/>
  <c r="I26" i="133"/>
  <c r="I25" i="133"/>
  <c r="I24" i="133"/>
  <c r="I23" i="133"/>
  <c r="I22" i="133"/>
  <c r="I21" i="133"/>
  <c r="I20" i="133"/>
  <c r="I19" i="133"/>
  <c r="I18" i="133"/>
  <c r="I17" i="133"/>
  <c r="I15" i="133"/>
  <c r="I14" i="133"/>
  <c r="I13" i="133"/>
  <c r="I12" i="133"/>
  <c r="I11" i="133"/>
  <c r="I10" i="133"/>
  <c r="I9" i="133"/>
  <c r="I8" i="133"/>
  <c r="H48" i="133"/>
  <c r="H47" i="133"/>
  <c r="H46" i="133"/>
  <c r="H45" i="133"/>
  <c r="H44" i="133"/>
  <c r="H43" i="133"/>
  <c r="H42" i="133"/>
  <c r="J42" i="133" s="1"/>
  <c r="O22" i="164" s="1"/>
  <c r="H41" i="133"/>
  <c r="H40" i="133"/>
  <c r="J40" i="133" s="1"/>
  <c r="H39" i="133"/>
  <c r="J39" i="133" s="1"/>
  <c r="H38" i="133"/>
  <c r="J38" i="133" s="1"/>
  <c r="H37" i="133"/>
  <c r="J37" i="133" s="1"/>
  <c r="H36" i="133"/>
  <c r="J36" i="133" s="1"/>
  <c r="H35" i="133"/>
  <c r="H34" i="133"/>
  <c r="H33" i="133"/>
  <c r="J33" i="133" s="1"/>
  <c r="H32" i="133"/>
  <c r="H31" i="133"/>
  <c r="H30" i="133"/>
  <c r="H29" i="133"/>
  <c r="J29" i="133" s="1"/>
  <c r="H28" i="133"/>
  <c r="H27" i="133"/>
  <c r="H26" i="133"/>
  <c r="J26" i="133" s="1"/>
  <c r="H25" i="133"/>
  <c r="J25" i="133" s="1"/>
  <c r="H24" i="133"/>
  <c r="J24" i="133" s="1"/>
  <c r="H23" i="133"/>
  <c r="J23" i="133" s="1"/>
  <c r="H22" i="133"/>
  <c r="J22" i="133" s="1"/>
  <c r="H21" i="133"/>
  <c r="J21" i="133" s="1"/>
  <c r="H20" i="133"/>
  <c r="J20" i="133" s="1"/>
  <c r="H19" i="133"/>
  <c r="H18" i="133"/>
  <c r="J18" i="133" s="1"/>
  <c r="H17" i="133"/>
  <c r="J17" i="133" s="1"/>
  <c r="H15" i="133"/>
  <c r="J15" i="133" s="1"/>
  <c r="H14" i="133"/>
  <c r="J14" i="133" s="1"/>
  <c r="H13" i="133"/>
  <c r="J13" i="133" s="1"/>
  <c r="H12" i="133"/>
  <c r="H11" i="133"/>
  <c r="H10" i="133"/>
  <c r="H9" i="133"/>
  <c r="H8" i="133"/>
  <c r="D1" i="133"/>
  <c r="J16" i="133"/>
  <c r="J11" i="133"/>
  <c r="J10" i="133"/>
  <c r="J9" i="133"/>
  <c r="J8" i="133"/>
  <c r="H48" i="132"/>
  <c r="H47" i="132"/>
  <c r="H46" i="132"/>
  <c r="H45" i="132"/>
  <c r="H44" i="132"/>
  <c r="H43" i="132"/>
  <c r="H42" i="132"/>
  <c r="H41" i="132"/>
  <c r="H40" i="132"/>
  <c r="H39" i="132"/>
  <c r="H38" i="132"/>
  <c r="H37" i="132"/>
  <c r="H36" i="132"/>
  <c r="H35" i="132"/>
  <c r="H34" i="132"/>
  <c r="H33" i="132"/>
  <c r="H32" i="132"/>
  <c r="H31" i="132"/>
  <c r="H30" i="132"/>
  <c r="H29" i="132"/>
  <c r="H28" i="132"/>
  <c r="H27" i="132"/>
  <c r="H26" i="132"/>
  <c r="H25" i="132"/>
  <c r="H24" i="132"/>
  <c r="H23" i="132"/>
  <c r="H22" i="132"/>
  <c r="H21" i="132"/>
  <c r="H20" i="132"/>
  <c r="H19" i="132"/>
  <c r="H18" i="132"/>
  <c r="H17" i="132"/>
  <c r="J16" i="132"/>
  <c r="H15" i="132"/>
  <c r="H14" i="132"/>
  <c r="H13" i="132"/>
  <c r="H12" i="132"/>
  <c r="H11" i="132"/>
  <c r="H10" i="132"/>
  <c r="H9" i="132"/>
  <c r="H8" i="132"/>
  <c r="I48" i="132"/>
  <c r="I47" i="132"/>
  <c r="I46" i="132"/>
  <c r="I45" i="132"/>
  <c r="I44" i="132"/>
  <c r="I43" i="132"/>
  <c r="I42" i="132"/>
  <c r="I41" i="132"/>
  <c r="I40" i="132"/>
  <c r="I39" i="132"/>
  <c r="I38" i="132"/>
  <c r="I37" i="132"/>
  <c r="I36" i="132"/>
  <c r="I35" i="132"/>
  <c r="I34" i="132"/>
  <c r="I33" i="132"/>
  <c r="I32" i="132"/>
  <c r="I31" i="132"/>
  <c r="I30" i="132"/>
  <c r="I29" i="132"/>
  <c r="I28" i="132"/>
  <c r="I27" i="132"/>
  <c r="I26" i="132"/>
  <c r="I25" i="132"/>
  <c r="I24" i="132"/>
  <c r="I23" i="132"/>
  <c r="I22" i="132"/>
  <c r="I21" i="132"/>
  <c r="I20" i="132"/>
  <c r="I19" i="132"/>
  <c r="I18" i="132"/>
  <c r="I17" i="132"/>
  <c r="I15" i="132"/>
  <c r="I14" i="132"/>
  <c r="I13" i="132"/>
  <c r="I12" i="132"/>
  <c r="I11" i="132"/>
  <c r="I10" i="132"/>
  <c r="I9" i="132"/>
  <c r="I8" i="132"/>
  <c r="D1" i="132"/>
  <c r="J11" i="132"/>
  <c r="J10" i="132"/>
  <c r="J9" i="132"/>
  <c r="J8" i="132"/>
  <c r="I48" i="131"/>
  <c r="I47" i="131"/>
  <c r="I46" i="131"/>
  <c r="I45" i="131"/>
  <c r="I44" i="131"/>
  <c r="I43" i="131"/>
  <c r="I42" i="131"/>
  <c r="I41" i="131"/>
  <c r="I40" i="131"/>
  <c r="I39" i="131"/>
  <c r="I38" i="131"/>
  <c r="I37" i="131"/>
  <c r="I36" i="131"/>
  <c r="I35" i="131"/>
  <c r="I34" i="131"/>
  <c r="I33" i="131"/>
  <c r="I32" i="131"/>
  <c r="I31" i="131"/>
  <c r="I30" i="131"/>
  <c r="I29" i="131"/>
  <c r="I28" i="131"/>
  <c r="I27" i="131"/>
  <c r="I26" i="131"/>
  <c r="I25" i="131"/>
  <c r="I24" i="131"/>
  <c r="I23" i="131"/>
  <c r="I22" i="131"/>
  <c r="I21" i="131"/>
  <c r="I20" i="131"/>
  <c r="I19" i="131"/>
  <c r="I18" i="131"/>
  <c r="I17" i="131"/>
  <c r="I15" i="131"/>
  <c r="I14" i="131"/>
  <c r="I13" i="131"/>
  <c r="I12" i="131"/>
  <c r="I11" i="131"/>
  <c r="I10" i="131"/>
  <c r="I9" i="131"/>
  <c r="I8" i="131"/>
  <c r="H48" i="131"/>
  <c r="H47" i="131"/>
  <c r="H46" i="131"/>
  <c r="H45" i="131"/>
  <c r="H44" i="131"/>
  <c r="H43" i="131"/>
  <c r="H42" i="131"/>
  <c r="H41" i="131"/>
  <c r="H40" i="131"/>
  <c r="J40" i="131" s="1"/>
  <c r="H39" i="131"/>
  <c r="H38" i="131"/>
  <c r="J38" i="131" s="1"/>
  <c r="H37" i="131"/>
  <c r="H36" i="131"/>
  <c r="J36" i="131" s="1"/>
  <c r="H35" i="131"/>
  <c r="H34" i="131"/>
  <c r="J34" i="131" s="1"/>
  <c r="H33" i="131"/>
  <c r="J33" i="131" s="1"/>
  <c r="H31" i="131"/>
  <c r="H30" i="131"/>
  <c r="H29" i="131"/>
  <c r="H28" i="131"/>
  <c r="H27" i="131"/>
  <c r="H26" i="131"/>
  <c r="H25" i="131"/>
  <c r="H24" i="131"/>
  <c r="H23" i="131"/>
  <c r="H22" i="131"/>
  <c r="H21" i="131"/>
  <c r="H20" i="131"/>
  <c r="H19" i="131"/>
  <c r="H18" i="131"/>
  <c r="H17" i="131"/>
  <c r="J16" i="131"/>
  <c r="H15" i="131"/>
  <c r="J15" i="131" s="1"/>
  <c r="H14" i="131"/>
  <c r="H13" i="131"/>
  <c r="H12" i="131"/>
  <c r="H11" i="131"/>
  <c r="H10" i="131"/>
  <c r="H9" i="131"/>
  <c r="H8" i="131"/>
  <c r="D1" i="131"/>
  <c r="J11" i="131"/>
  <c r="J10" i="131"/>
  <c r="J9" i="131"/>
  <c r="J8" i="131"/>
  <c r="I48" i="130"/>
  <c r="I47" i="130"/>
  <c r="I46" i="130"/>
  <c r="I45" i="130"/>
  <c r="I44" i="130"/>
  <c r="I43" i="130"/>
  <c r="I42" i="130"/>
  <c r="I41" i="130"/>
  <c r="I40" i="130"/>
  <c r="I39" i="130"/>
  <c r="I38" i="130"/>
  <c r="I37" i="130"/>
  <c r="I36" i="130"/>
  <c r="I35" i="130"/>
  <c r="I34" i="130"/>
  <c r="I33" i="130"/>
  <c r="I32" i="130"/>
  <c r="I31" i="130"/>
  <c r="I30" i="130"/>
  <c r="I29" i="130"/>
  <c r="I28" i="130"/>
  <c r="I27" i="130"/>
  <c r="I26" i="130"/>
  <c r="I25" i="130"/>
  <c r="I24" i="130"/>
  <c r="I23" i="130"/>
  <c r="I22" i="130"/>
  <c r="I21" i="130"/>
  <c r="I20" i="130"/>
  <c r="I19" i="130"/>
  <c r="I18" i="130"/>
  <c r="I17" i="130"/>
  <c r="I15" i="130"/>
  <c r="I14" i="130"/>
  <c r="I13" i="130"/>
  <c r="I12" i="130"/>
  <c r="I11" i="130"/>
  <c r="J11" i="130" s="1"/>
  <c r="I10" i="130"/>
  <c r="J10" i="130" s="1"/>
  <c r="I9" i="130"/>
  <c r="J9" i="130" s="1"/>
  <c r="I8" i="130"/>
  <c r="J8" i="130" s="1"/>
  <c r="H48" i="130"/>
  <c r="H47" i="130"/>
  <c r="H46" i="130"/>
  <c r="H45" i="130"/>
  <c r="H44" i="130"/>
  <c r="H43" i="130"/>
  <c r="H42" i="130"/>
  <c r="J42" i="130" s="1"/>
  <c r="O20" i="164" s="1"/>
  <c r="H41" i="130"/>
  <c r="H40" i="130"/>
  <c r="H39" i="130"/>
  <c r="J39" i="130" s="1"/>
  <c r="H38" i="130"/>
  <c r="J38" i="130" s="1"/>
  <c r="H37" i="130"/>
  <c r="J37" i="130" s="1"/>
  <c r="H36" i="130"/>
  <c r="H35" i="130"/>
  <c r="J35" i="130" s="1"/>
  <c r="H34" i="130"/>
  <c r="J34" i="130" s="1"/>
  <c r="H33" i="130"/>
  <c r="H32" i="130"/>
  <c r="H31" i="130"/>
  <c r="J31" i="130" s="1"/>
  <c r="H30" i="130"/>
  <c r="H29" i="130"/>
  <c r="J29" i="130" s="1"/>
  <c r="H28" i="130"/>
  <c r="H27" i="130"/>
  <c r="H26" i="130"/>
  <c r="J26" i="130" s="1"/>
  <c r="H25" i="130"/>
  <c r="H24" i="130"/>
  <c r="H23" i="130"/>
  <c r="J23" i="130" s="1"/>
  <c r="H22" i="130"/>
  <c r="H21" i="130"/>
  <c r="J21" i="130" s="1"/>
  <c r="H20" i="130"/>
  <c r="H19" i="130"/>
  <c r="H18" i="130"/>
  <c r="H17" i="130"/>
  <c r="H15" i="130"/>
  <c r="J15" i="130" s="1"/>
  <c r="H14" i="130"/>
  <c r="H13" i="130"/>
  <c r="H12" i="130"/>
  <c r="H11" i="130"/>
  <c r="H10" i="130"/>
  <c r="H9" i="130"/>
  <c r="H8" i="130"/>
  <c r="D1" i="130"/>
  <c r="I48" i="128"/>
  <c r="I47" i="128"/>
  <c r="I46" i="128"/>
  <c r="I45" i="128"/>
  <c r="I44" i="128"/>
  <c r="I43" i="128"/>
  <c r="I42" i="128"/>
  <c r="I41" i="128"/>
  <c r="I40" i="128"/>
  <c r="I39" i="128"/>
  <c r="I38" i="128"/>
  <c r="I37" i="128"/>
  <c r="I36" i="128"/>
  <c r="I35" i="128"/>
  <c r="I34" i="128"/>
  <c r="I33" i="128"/>
  <c r="I32" i="128"/>
  <c r="I31" i="128"/>
  <c r="I30" i="128"/>
  <c r="I29" i="128"/>
  <c r="I28" i="128"/>
  <c r="I27" i="128"/>
  <c r="I26" i="128"/>
  <c r="I25" i="128"/>
  <c r="I24" i="128"/>
  <c r="I23" i="128"/>
  <c r="I22" i="128"/>
  <c r="I21" i="128"/>
  <c r="I20" i="128"/>
  <c r="I19" i="128"/>
  <c r="I18" i="128"/>
  <c r="I17" i="128"/>
  <c r="J16" i="128"/>
  <c r="I15" i="128"/>
  <c r="I14" i="128"/>
  <c r="I13" i="128"/>
  <c r="I12" i="128"/>
  <c r="I11" i="128"/>
  <c r="I10" i="128"/>
  <c r="I9" i="128"/>
  <c r="I8" i="128"/>
  <c r="H48" i="128"/>
  <c r="H47" i="128"/>
  <c r="H46" i="128"/>
  <c r="H45" i="128"/>
  <c r="H44" i="128"/>
  <c r="H43" i="128"/>
  <c r="H42" i="128"/>
  <c r="H41" i="128"/>
  <c r="H40" i="128"/>
  <c r="H39" i="128"/>
  <c r="H38" i="128"/>
  <c r="H37" i="128"/>
  <c r="H36" i="128"/>
  <c r="H35" i="128"/>
  <c r="H34" i="128"/>
  <c r="H33" i="128"/>
  <c r="H32" i="128"/>
  <c r="H31" i="128"/>
  <c r="H30" i="128"/>
  <c r="H29" i="128"/>
  <c r="H28" i="128"/>
  <c r="H27" i="128"/>
  <c r="H26" i="128"/>
  <c r="H25" i="128"/>
  <c r="H24" i="128"/>
  <c r="H23" i="128"/>
  <c r="H22" i="128"/>
  <c r="H21" i="128"/>
  <c r="H20" i="128"/>
  <c r="H19" i="128"/>
  <c r="H18" i="128"/>
  <c r="H17" i="128"/>
  <c r="H15" i="128"/>
  <c r="J15" i="128" s="1"/>
  <c r="H14" i="128"/>
  <c r="H13" i="128"/>
  <c r="H12" i="128"/>
  <c r="J12" i="128" s="1"/>
  <c r="H11" i="128"/>
  <c r="H10" i="128"/>
  <c r="H9" i="128"/>
  <c r="H8" i="128"/>
  <c r="D1" i="128"/>
  <c r="J11" i="128"/>
  <c r="J10" i="128"/>
  <c r="J9" i="128"/>
  <c r="J8" i="128"/>
  <c r="I48" i="127"/>
  <c r="I47" i="127"/>
  <c r="I46" i="127"/>
  <c r="I45" i="127"/>
  <c r="I44" i="127"/>
  <c r="I43" i="127"/>
  <c r="I42" i="127"/>
  <c r="I41" i="127"/>
  <c r="I40" i="127"/>
  <c r="I39" i="127"/>
  <c r="I38" i="127"/>
  <c r="I37" i="127"/>
  <c r="I36" i="127"/>
  <c r="I35" i="127"/>
  <c r="I34" i="127"/>
  <c r="I33" i="127"/>
  <c r="I32" i="127"/>
  <c r="I31" i="127"/>
  <c r="I30" i="127"/>
  <c r="I29" i="127"/>
  <c r="I28" i="127"/>
  <c r="I27" i="127"/>
  <c r="I26" i="127"/>
  <c r="I25" i="127"/>
  <c r="I24" i="127"/>
  <c r="I23" i="127"/>
  <c r="I22" i="127"/>
  <c r="I21" i="127"/>
  <c r="I20" i="127"/>
  <c r="I19" i="127"/>
  <c r="I18" i="127"/>
  <c r="I17" i="127"/>
  <c r="J16" i="127"/>
  <c r="I15" i="127"/>
  <c r="I14" i="127"/>
  <c r="I13" i="127"/>
  <c r="I12" i="127"/>
  <c r="I11" i="127"/>
  <c r="J11" i="127" s="1"/>
  <c r="I10" i="127"/>
  <c r="J10" i="127" s="1"/>
  <c r="I9" i="127"/>
  <c r="J9" i="127" s="1"/>
  <c r="I8" i="127"/>
  <c r="J8" i="127" s="1"/>
  <c r="H48" i="127"/>
  <c r="H47" i="127"/>
  <c r="H46" i="127"/>
  <c r="H45" i="127"/>
  <c r="H44" i="127"/>
  <c r="H43" i="127"/>
  <c r="H42" i="127"/>
  <c r="H41" i="127"/>
  <c r="H40" i="127"/>
  <c r="H39" i="127"/>
  <c r="H38" i="127"/>
  <c r="H37" i="127"/>
  <c r="H36" i="127"/>
  <c r="H35" i="127"/>
  <c r="H34" i="127"/>
  <c r="H33" i="127"/>
  <c r="H32" i="127"/>
  <c r="H31" i="127"/>
  <c r="H30" i="127"/>
  <c r="H29" i="127"/>
  <c r="H28" i="127"/>
  <c r="H27" i="127"/>
  <c r="H26" i="127"/>
  <c r="H25" i="127"/>
  <c r="H24" i="127"/>
  <c r="H23" i="127"/>
  <c r="H22" i="127"/>
  <c r="H21" i="127"/>
  <c r="H20" i="127"/>
  <c r="H19" i="127"/>
  <c r="H18" i="127"/>
  <c r="H17" i="127"/>
  <c r="H15" i="127"/>
  <c r="H14" i="127"/>
  <c r="H13" i="127"/>
  <c r="J13" i="127" s="1"/>
  <c r="H12" i="127"/>
  <c r="J12" i="127" s="1"/>
  <c r="H11" i="127"/>
  <c r="H10" i="127"/>
  <c r="H9" i="127"/>
  <c r="H8" i="127"/>
  <c r="D1" i="127"/>
  <c r="I48" i="124"/>
  <c r="I47" i="124"/>
  <c r="I46" i="124"/>
  <c r="I45" i="124"/>
  <c r="I44" i="124"/>
  <c r="I43" i="124"/>
  <c r="I42" i="124"/>
  <c r="I41" i="124"/>
  <c r="I40" i="124"/>
  <c r="I39" i="124"/>
  <c r="I38" i="124"/>
  <c r="I37" i="124"/>
  <c r="I36" i="124"/>
  <c r="I35" i="124"/>
  <c r="I34" i="124"/>
  <c r="I33" i="124"/>
  <c r="J33" i="124" s="1"/>
  <c r="I32" i="124"/>
  <c r="I31" i="124"/>
  <c r="I30" i="124"/>
  <c r="I29" i="124"/>
  <c r="I28" i="124"/>
  <c r="I27" i="124"/>
  <c r="I26" i="124"/>
  <c r="I25" i="124"/>
  <c r="I24" i="124"/>
  <c r="I23" i="124"/>
  <c r="I22" i="124"/>
  <c r="I21" i="124"/>
  <c r="I20" i="124"/>
  <c r="I19" i="124"/>
  <c r="I18" i="124"/>
  <c r="I17" i="124"/>
  <c r="I15" i="124"/>
  <c r="I14" i="124"/>
  <c r="I13" i="124"/>
  <c r="I12" i="124"/>
  <c r="I11" i="124"/>
  <c r="I10" i="124"/>
  <c r="I9" i="124"/>
  <c r="I8" i="124"/>
  <c r="H48" i="124"/>
  <c r="H47" i="124"/>
  <c r="H46" i="124"/>
  <c r="H45" i="124"/>
  <c r="H44" i="124"/>
  <c r="H43" i="124"/>
  <c r="H42" i="124"/>
  <c r="J42" i="124" s="1"/>
  <c r="O29" i="164" s="1"/>
  <c r="H41" i="124"/>
  <c r="H40" i="124"/>
  <c r="J40" i="124" s="1"/>
  <c r="H39" i="124"/>
  <c r="J39" i="124" s="1"/>
  <c r="H38" i="124"/>
  <c r="H37" i="124"/>
  <c r="J37" i="124" s="1"/>
  <c r="H36" i="124"/>
  <c r="J36" i="124" s="1"/>
  <c r="H35" i="124"/>
  <c r="H34" i="124"/>
  <c r="J34" i="124" s="1"/>
  <c r="H32" i="124"/>
  <c r="H31" i="124"/>
  <c r="H30" i="124"/>
  <c r="H29" i="124"/>
  <c r="H28" i="124"/>
  <c r="H27" i="124"/>
  <c r="H26" i="124"/>
  <c r="H25" i="124"/>
  <c r="H24" i="124"/>
  <c r="H23" i="124"/>
  <c r="H22" i="124"/>
  <c r="H21" i="124"/>
  <c r="H20" i="124"/>
  <c r="H19" i="124"/>
  <c r="H18" i="124"/>
  <c r="H17" i="124"/>
  <c r="J16" i="124"/>
  <c r="H15" i="124"/>
  <c r="H14" i="124"/>
  <c r="H13" i="124"/>
  <c r="J13" i="124" s="1"/>
  <c r="H12" i="124"/>
  <c r="J12" i="124" s="1"/>
  <c r="H11" i="124"/>
  <c r="H10" i="124"/>
  <c r="H9" i="124"/>
  <c r="H8" i="124"/>
  <c r="D1" i="124"/>
  <c r="J11" i="124"/>
  <c r="J10" i="124"/>
  <c r="J9" i="124"/>
  <c r="J8" i="124"/>
  <c r="H48" i="123"/>
  <c r="H47" i="123"/>
  <c r="H46" i="123"/>
  <c r="H45" i="123"/>
  <c r="H44" i="123"/>
  <c r="H43" i="123"/>
  <c r="H42" i="123"/>
  <c r="H41" i="123"/>
  <c r="H40" i="123"/>
  <c r="H39" i="123"/>
  <c r="H38" i="123"/>
  <c r="H37" i="123"/>
  <c r="H36" i="123"/>
  <c r="H35" i="123"/>
  <c r="H34" i="123"/>
  <c r="H33" i="123"/>
  <c r="H32" i="123"/>
  <c r="H31" i="123"/>
  <c r="H30" i="123"/>
  <c r="H29" i="123"/>
  <c r="H28" i="123"/>
  <c r="H27" i="123"/>
  <c r="H26" i="123"/>
  <c r="H25" i="123"/>
  <c r="H24" i="123"/>
  <c r="H23" i="123"/>
  <c r="H22" i="123"/>
  <c r="H21" i="123"/>
  <c r="H20" i="123"/>
  <c r="H19" i="123"/>
  <c r="H18" i="123"/>
  <c r="H17" i="123"/>
  <c r="H15" i="123"/>
  <c r="H14" i="123"/>
  <c r="H13" i="123"/>
  <c r="H12" i="123"/>
  <c r="H11" i="123"/>
  <c r="H10" i="123"/>
  <c r="H9" i="123"/>
  <c r="H8" i="123"/>
  <c r="I48" i="123"/>
  <c r="I47" i="123"/>
  <c r="I46" i="123"/>
  <c r="I45" i="123"/>
  <c r="I44" i="123"/>
  <c r="I43" i="123"/>
  <c r="I42" i="123"/>
  <c r="I41" i="123"/>
  <c r="I40" i="123"/>
  <c r="I39" i="123"/>
  <c r="I38" i="123"/>
  <c r="I37" i="123"/>
  <c r="J37" i="123" s="1"/>
  <c r="I36" i="123"/>
  <c r="J36" i="123" s="1"/>
  <c r="I35" i="123"/>
  <c r="I34" i="123"/>
  <c r="I33" i="123"/>
  <c r="I32" i="123"/>
  <c r="I31" i="123"/>
  <c r="I30" i="123"/>
  <c r="I29" i="123"/>
  <c r="I28" i="123"/>
  <c r="I27" i="123"/>
  <c r="J27" i="123" s="1"/>
  <c r="I26" i="123"/>
  <c r="I25" i="123"/>
  <c r="I24" i="123"/>
  <c r="I23" i="123"/>
  <c r="I22" i="123"/>
  <c r="I21" i="123"/>
  <c r="J21" i="123" s="1"/>
  <c r="I20" i="123"/>
  <c r="I19" i="123"/>
  <c r="I18" i="123"/>
  <c r="I17" i="123"/>
  <c r="I15" i="123"/>
  <c r="I14" i="123"/>
  <c r="I13" i="123"/>
  <c r="I12" i="123"/>
  <c r="I11" i="123"/>
  <c r="I10" i="123"/>
  <c r="I9" i="123"/>
  <c r="I8" i="123"/>
  <c r="D1" i="123"/>
  <c r="J16" i="123"/>
  <c r="J11" i="123"/>
  <c r="J10" i="123"/>
  <c r="J9" i="123"/>
  <c r="J8" i="123"/>
  <c r="I48" i="122"/>
  <c r="I47" i="122"/>
  <c r="I46" i="122"/>
  <c r="I45" i="122"/>
  <c r="I44" i="122"/>
  <c r="I43" i="122"/>
  <c r="I42" i="122"/>
  <c r="I41" i="122"/>
  <c r="I40" i="122"/>
  <c r="I39" i="122"/>
  <c r="I38" i="122"/>
  <c r="I37" i="122"/>
  <c r="I36" i="122"/>
  <c r="I35" i="122"/>
  <c r="I34" i="122"/>
  <c r="I33" i="122"/>
  <c r="I32" i="122"/>
  <c r="I31" i="122"/>
  <c r="I30" i="122"/>
  <c r="I29" i="122"/>
  <c r="I28" i="122"/>
  <c r="I27" i="122"/>
  <c r="I26" i="122"/>
  <c r="I25" i="122"/>
  <c r="I24" i="122"/>
  <c r="I23" i="122"/>
  <c r="I22" i="122"/>
  <c r="I21" i="122"/>
  <c r="I20" i="122"/>
  <c r="I19" i="122"/>
  <c r="I18" i="122"/>
  <c r="I17" i="122"/>
  <c r="J16" i="122"/>
  <c r="I15" i="122"/>
  <c r="I14" i="122"/>
  <c r="I13" i="122"/>
  <c r="I12" i="122"/>
  <c r="I11" i="122"/>
  <c r="I10" i="122"/>
  <c r="I9" i="122"/>
  <c r="I8" i="122"/>
  <c r="H48" i="122"/>
  <c r="H47" i="122"/>
  <c r="H46" i="122"/>
  <c r="H45" i="122"/>
  <c r="H44" i="122"/>
  <c r="H43" i="122"/>
  <c r="H42" i="122"/>
  <c r="H41" i="122"/>
  <c r="H40" i="122"/>
  <c r="H39" i="122"/>
  <c r="H38" i="122"/>
  <c r="H37" i="122"/>
  <c r="H36" i="122"/>
  <c r="H35" i="122"/>
  <c r="H34" i="122"/>
  <c r="H33" i="122"/>
  <c r="H32" i="122"/>
  <c r="H31" i="122"/>
  <c r="H30" i="122"/>
  <c r="H29" i="122"/>
  <c r="H28" i="122"/>
  <c r="H27" i="122"/>
  <c r="H26" i="122"/>
  <c r="H25" i="122"/>
  <c r="H24" i="122"/>
  <c r="H23" i="122"/>
  <c r="H22" i="122"/>
  <c r="H21" i="122"/>
  <c r="H20" i="122"/>
  <c r="H19" i="122"/>
  <c r="H18" i="122"/>
  <c r="H17" i="122"/>
  <c r="H15" i="122"/>
  <c r="H14" i="122"/>
  <c r="H13" i="122"/>
  <c r="J13" i="122" s="1"/>
  <c r="H12" i="122"/>
  <c r="H11" i="122"/>
  <c r="H10" i="122"/>
  <c r="H9" i="122"/>
  <c r="H8" i="122"/>
  <c r="D1" i="122"/>
  <c r="J14" i="122"/>
  <c r="J11" i="122"/>
  <c r="J10" i="122"/>
  <c r="J9" i="122"/>
  <c r="J8" i="122"/>
  <c r="I48" i="121"/>
  <c r="I47" i="121"/>
  <c r="I46" i="121"/>
  <c r="I45" i="121"/>
  <c r="I44" i="121"/>
  <c r="I43" i="121"/>
  <c r="I42" i="121"/>
  <c r="I41" i="121"/>
  <c r="I40" i="121"/>
  <c r="I39" i="121"/>
  <c r="I38" i="121"/>
  <c r="I37" i="121"/>
  <c r="I36" i="121"/>
  <c r="I35" i="121"/>
  <c r="I34" i="121"/>
  <c r="I33" i="121"/>
  <c r="I32" i="121"/>
  <c r="I31" i="121"/>
  <c r="I30" i="121"/>
  <c r="I29" i="121"/>
  <c r="I28" i="121"/>
  <c r="I27" i="121"/>
  <c r="I26" i="121"/>
  <c r="I25" i="121"/>
  <c r="I24" i="121"/>
  <c r="I23" i="121"/>
  <c r="I22" i="121"/>
  <c r="I21" i="121"/>
  <c r="I20" i="121"/>
  <c r="I19" i="121"/>
  <c r="I18" i="121"/>
  <c r="I17" i="121"/>
  <c r="I15" i="121"/>
  <c r="I14" i="121"/>
  <c r="I13" i="121"/>
  <c r="I12" i="121"/>
  <c r="I11" i="121"/>
  <c r="J11" i="121" s="1"/>
  <c r="I10" i="121"/>
  <c r="J10" i="121" s="1"/>
  <c r="I9" i="121"/>
  <c r="J9" i="121" s="1"/>
  <c r="I8" i="121"/>
  <c r="J8" i="121" s="1"/>
  <c r="H48" i="121"/>
  <c r="H47" i="121"/>
  <c r="H46" i="121"/>
  <c r="H45" i="121"/>
  <c r="H44" i="121"/>
  <c r="H43" i="121"/>
  <c r="H42" i="121"/>
  <c r="J42" i="121" s="1"/>
  <c r="O18" i="164" s="1"/>
  <c r="H41" i="121"/>
  <c r="H40" i="121"/>
  <c r="J40" i="121" s="1"/>
  <c r="H39" i="121"/>
  <c r="H38" i="121"/>
  <c r="J38" i="121" s="1"/>
  <c r="H37" i="121"/>
  <c r="H36" i="121"/>
  <c r="H35" i="121"/>
  <c r="J35" i="121" s="1"/>
  <c r="H34" i="121"/>
  <c r="J34" i="121" s="1"/>
  <c r="H33" i="121"/>
  <c r="H32" i="121"/>
  <c r="H31" i="121"/>
  <c r="H30" i="121"/>
  <c r="J30" i="121" s="1"/>
  <c r="H29" i="121"/>
  <c r="J29" i="121" s="1"/>
  <c r="H28" i="121"/>
  <c r="H27" i="121"/>
  <c r="J27" i="121" s="1"/>
  <c r="H26" i="121"/>
  <c r="J26" i="121" s="1"/>
  <c r="H25" i="121"/>
  <c r="J25" i="121" s="1"/>
  <c r="H24" i="121"/>
  <c r="J24" i="121" s="1"/>
  <c r="H23" i="121"/>
  <c r="H22" i="121"/>
  <c r="J22" i="121" s="1"/>
  <c r="H21" i="121"/>
  <c r="J21" i="121" s="1"/>
  <c r="H20" i="121"/>
  <c r="J20" i="121" s="1"/>
  <c r="H19" i="121"/>
  <c r="H18" i="121"/>
  <c r="J18" i="121" s="1"/>
  <c r="H17" i="121"/>
  <c r="J16" i="121"/>
  <c r="H15" i="121"/>
  <c r="H14" i="121"/>
  <c r="H13" i="121"/>
  <c r="H12" i="121"/>
  <c r="H11" i="121"/>
  <c r="H10" i="121"/>
  <c r="H9" i="121"/>
  <c r="H8" i="121"/>
  <c r="D1" i="121"/>
  <c r="I48" i="120"/>
  <c r="I47" i="120"/>
  <c r="I46" i="120"/>
  <c r="I45" i="120"/>
  <c r="I44" i="120"/>
  <c r="I43" i="120"/>
  <c r="I42" i="120"/>
  <c r="I41" i="120"/>
  <c r="I40" i="120"/>
  <c r="I39" i="120"/>
  <c r="I38" i="120"/>
  <c r="I37" i="120"/>
  <c r="I36" i="120"/>
  <c r="I35" i="120"/>
  <c r="I34" i="120"/>
  <c r="I33" i="120"/>
  <c r="I32" i="120"/>
  <c r="I31" i="120"/>
  <c r="I30" i="120"/>
  <c r="I29" i="120"/>
  <c r="I28" i="120"/>
  <c r="I27" i="120"/>
  <c r="I26" i="120"/>
  <c r="I25" i="120"/>
  <c r="I24" i="120"/>
  <c r="I23" i="120"/>
  <c r="I22" i="120"/>
  <c r="I21" i="120"/>
  <c r="I20" i="120"/>
  <c r="I19" i="120"/>
  <c r="I18" i="120"/>
  <c r="I17" i="120"/>
  <c r="J16" i="120"/>
  <c r="I15" i="120"/>
  <c r="I14" i="120"/>
  <c r="I13" i="120"/>
  <c r="I12" i="120"/>
  <c r="I11" i="120"/>
  <c r="J11" i="120" s="1"/>
  <c r="I10" i="120"/>
  <c r="J10" i="120" s="1"/>
  <c r="I9" i="120"/>
  <c r="J9" i="120" s="1"/>
  <c r="I8" i="120"/>
  <c r="J8" i="120" s="1"/>
  <c r="H48" i="120"/>
  <c r="H47" i="120"/>
  <c r="H46" i="120"/>
  <c r="H45" i="120"/>
  <c r="H44" i="120"/>
  <c r="H43" i="120"/>
  <c r="H42" i="120"/>
  <c r="H41" i="120"/>
  <c r="H40" i="120"/>
  <c r="H39" i="120"/>
  <c r="H38" i="120"/>
  <c r="H37" i="120"/>
  <c r="H36" i="120"/>
  <c r="H35" i="120"/>
  <c r="H34" i="120"/>
  <c r="H33" i="120"/>
  <c r="H32" i="120"/>
  <c r="H31" i="120"/>
  <c r="H30" i="120"/>
  <c r="H29" i="120"/>
  <c r="H28" i="120"/>
  <c r="H27" i="120"/>
  <c r="H26" i="120"/>
  <c r="H25" i="120"/>
  <c r="H24" i="120"/>
  <c r="H23" i="120"/>
  <c r="H22" i="120"/>
  <c r="H21" i="120"/>
  <c r="H20" i="120"/>
  <c r="H19" i="120"/>
  <c r="H18" i="120"/>
  <c r="H17" i="120"/>
  <c r="H15" i="120"/>
  <c r="H14" i="120"/>
  <c r="J14" i="120" s="1"/>
  <c r="H13" i="120"/>
  <c r="J13" i="120" s="1"/>
  <c r="H12" i="120"/>
  <c r="J12" i="120" s="1"/>
  <c r="H11" i="120"/>
  <c r="H10" i="120"/>
  <c r="H9" i="120"/>
  <c r="H8" i="120"/>
  <c r="D1" i="120"/>
  <c r="I48" i="119"/>
  <c r="I47" i="119"/>
  <c r="I46" i="119"/>
  <c r="I45" i="119"/>
  <c r="I44" i="119"/>
  <c r="I43" i="119"/>
  <c r="I42" i="119"/>
  <c r="I41" i="119"/>
  <c r="I40" i="119"/>
  <c r="I39" i="119"/>
  <c r="I38" i="119"/>
  <c r="I37" i="119"/>
  <c r="I36" i="119"/>
  <c r="I35" i="119"/>
  <c r="I34" i="119"/>
  <c r="I33" i="119"/>
  <c r="I32" i="119"/>
  <c r="I31" i="119"/>
  <c r="I30" i="119"/>
  <c r="I29" i="119"/>
  <c r="I28" i="119"/>
  <c r="I27" i="119"/>
  <c r="I26" i="119"/>
  <c r="I25" i="119"/>
  <c r="I24" i="119"/>
  <c r="I23" i="119"/>
  <c r="I22" i="119"/>
  <c r="I21" i="119"/>
  <c r="I20" i="119"/>
  <c r="I19" i="119"/>
  <c r="I18" i="119"/>
  <c r="I17" i="119"/>
  <c r="I15" i="119"/>
  <c r="I14" i="119"/>
  <c r="I13" i="119"/>
  <c r="I12" i="119"/>
  <c r="I11" i="119"/>
  <c r="I10" i="119"/>
  <c r="I9" i="119"/>
  <c r="I8" i="119"/>
  <c r="H48" i="119"/>
  <c r="H47" i="119"/>
  <c r="H46" i="119"/>
  <c r="H45" i="119"/>
  <c r="H44" i="119"/>
  <c r="H43" i="119"/>
  <c r="H42" i="119"/>
  <c r="J42" i="119" s="1"/>
  <c r="O26" i="164" s="1"/>
  <c r="H41" i="119"/>
  <c r="H40" i="119"/>
  <c r="J40" i="119" s="1"/>
  <c r="H39" i="119"/>
  <c r="H38" i="119"/>
  <c r="J38" i="119" s="1"/>
  <c r="H37" i="119"/>
  <c r="H36" i="119"/>
  <c r="H35" i="119"/>
  <c r="J35" i="119" s="1"/>
  <c r="H34" i="119"/>
  <c r="J34" i="119" s="1"/>
  <c r="H33" i="119"/>
  <c r="H32" i="119"/>
  <c r="H31" i="119"/>
  <c r="H30" i="119"/>
  <c r="H29" i="119"/>
  <c r="J29" i="119" s="1"/>
  <c r="H28" i="119"/>
  <c r="H27" i="119"/>
  <c r="H26" i="119"/>
  <c r="H25" i="119"/>
  <c r="H24" i="119"/>
  <c r="J24" i="119" s="1"/>
  <c r="H23" i="119"/>
  <c r="H22" i="119"/>
  <c r="J22" i="119" s="1"/>
  <c r="H21" i="119"/>
  <c r="J21" i="119" s="1"/>
  <c r="H20" i="119"/>
  <c r="H19" i="119"/>
  <c r="H18" i="119"/>
  <c r="J18" i="119" s="1"/>
  <c r="H17" i="119"/>
  <c r="J17" i="119" s="1"/>
  <c r="J16" i="119"/>
  <c r="H15" i="119"/>
  <c r="H14" i="119"/>
  <c r="H13" i="119"/>
  <c r="H12" i="119"/>
  <c r="H11" i="119"/>
  <c r="H10" i="119"/>
  <c r="H9" i="119"/>
  <c r="H8" i="119"/>
  <c r="D1" i="119"/>
  <c r="J11" i="119"/>
  <c r="J10" i="119"/>
  <c r="J9" i="119"/>
  <c r="J8" i="119"/>
  <c r="I48" i="118"/>
  <c r="I47" i="118"/>
  <c r="I46" i="118"/>
  <c r="I45" i="118"/>
  <c r="I44" i="118"/>
  <c r="I43" i="118"/>
  <c r="I42" i="118"/>
  <c r="I41" i="118"/>
  <c r="I40" i="118"/>
  <c r="I39" i="118"/>
  <c r="I38" i="118"/>
  <c r="I37" i="118"/>
  <c r="I36" i="118"/>
  <c r="I35" i="118"/>
  <c r="I34" i="118"/>
  <c r="I33" i="118"/>
  <c r="I32" i="118"/>
  <c r="I31" i="118"/>
  <c r="I30" i="118"/>
  <c r="I29" i="118"/>
  <c r="I28" i="118"/>
  <c r="I27" i="118"/>
  <c r="I26" i="118"/>
  <c r="I25" i="118"/>
  <c r="I24" i="118"/>
  <c r="I23" i="118"/>
  <c r="I22" i="118"/>
  <c r="I21" i="118"/>
  <c r="I20" i="118"/>
  <c r="I19" i="118"/>
  <c r="I18" i="118"/>
  <c r="I17" i="118"/>
  <c r="I15" i="118"/>
  <c r="I14" i="118"/>
  <c r="I13" i="118"/>
  <c r="I12" i="118"/>
  <c r="I11" i="118"/>
  <c r="I10" i="118"/>
  <c r="I9" i="118"/>
  <c r="I8" i="118"/>
  <c r="H48" i="118"/>
  <c r="H47" i="118"/>
  <c r="H46" i="118"/>
  <c r="H45" i="118"/>
  <c r="H44" i="118"/>
  <c r="H43" i="118"/>
  <c r="H42" i="118"/>
  <c r="H41" i="118"/>
  <c r="H40" i="118"/>
  <c r="H39" i="118"/>
  <c r="J39" i="118" s="1"/>
  <c r="H38" i="118"/>
  <c r="H37" i="118"/>
  <c r="J37" i="118" s="1"/>
  <c r="H36" i="118"/>
  <c r="J36" i="118" s="1"/>
  <c r="H35" i="118"/>
  <c r="H34" i="118"/>
  <c r="H33" i="118"/>
  <c r="J33" i="118" s="1"/>
  <c r="H32" i="118"/>
  <c r="H31" i="118"/>
  <c r="J31" i="118" s="1"/>
  <c r="H30" i="118"/>
  <c r="H29" i="118"/>
  <c r="J29" i="118" s="1"/>
  <c r="H28" i="118"/>
  <c r="H27" i="118"/>
  <c r="H26" i="118"/>
  <c r="H25" i="118"/>
  <c r="J25" i="118" s="1"/>
  <c r="H24" i="118"/>
  <c r="H23" i="118"/>
  <c r="J23" i="118" s="1"/>
  <c r="H22" i="118"/>
  <c r="H21" i="118"/>
  <c r="J21" i="118" s="1"/>
  <c r="H20" i="118"/>
  <c r="J20" i="118" s="1"/>
  <c r="H19" i="118"/>
  <c r="H18" i="118"/>
  <c r="H17" i="118"/>
  <c r="H15" i="118"/>
  <c r="J15" i="118" s="1"/>
  <c r="H14" i="118"/>
  <c r="H13" i="118"/>
  <c r="J13" i="118" s="1"/>
  <c r="H12" i="118"/>
  <c r="J12" i="118" s="1"/>
  <c r="H11" i="118"/>
  <c r="H10" i="118"/>
  <c r="H9" i="118"/>
  <c r="H8" i="118"/>
  <c r="J11" i="118"/>
  <c r="J10" i="118"/>
  <c r="J9" i="118"/>
  <c r="J8" i="118"/>
  <c r="D1" i="118"/>
  <c r="J19" i="136" l="1"/>
  <c r="J27" i="136"/>
  <c r="H16" i="164"/>
  <c r="J42" i="131"/>
  <c r="O30" i="164" s="1"/>
  <c r="J18" i="124"/>
  <c r="J26" i="124"/>
  <c r="J34" i="133"/>
  <c r="J27" i="130"/>
  <c r="J19" i="130"/>
  <c r="J36" i="127"/>
  <c r="H15" i="164"/>
  <c r="J13" i="130"/>
  <c r="J17" i="128"/>
  <c r="J25" i="128"/>
  <c r="J33" i="128"/>
  <c r="J23" i="134"/>
  <c r="J18" i="130"/>
  <c r="J22" i="135"/>
  <c r="K6" i="164"/>
  <c r="H21" i="164"/>
  <c r="H7" i="164"/>
  <c r="I27" i="164"/>
  <c r="J22" i="122"/>
  <c r="J30" i="122"/>
  <c r="J38" i="122"/>
  <c r="J28" i="128"/>
  <c r="J36" i="128"/>
  <c r="H27" i="164"/>
  <c r="K25" i="164"/>
  <c r="J30" i="131"/>
  <c r="M31" i="164"/>
  <c r="J21" i="120"/>
  <c r="J22" i="134"/>
  <c r="J25" i="130"/>
  <c r="J24" i="123"/>
  <c r="J20" i="132"/>
  <c r="J28" i="132"/>
  <c r="J36" i="132"/>
  <c r="J19" i="132"/>
  <c r="I5" i="164"/>
  <c r="M6" i="164"/>
  <c r="K27" i="164"/>
  <c r="K34" i="164"/>
  <c r="I16" i="164"/>
  <c r="J14" i="130"/>
  <c r="M27" i="164"/>
  <c r="K7" i="164"/>
  <c r="M16" i="164"/>
  <c r="H35" i="164"/>
  <c r="H6" i="164"/>
  <c r="J26" i="122"/>
  <c r="J34" i="122"/>
  <c r="H5" i="164"/>
  <c r="I25" i="164"/>
  <c r="H31" i="164"/>
  <c r="M7" i="164"/>
  <c r="I12" i="164"/>
  <c r="I34" i="164"/>
  <c r="M5" i="164"/>
  <c r="K31" i="164"/>
  <c r="K21" i="164"/>
  <c r="J14" i="119"/>
  <c r="K5" i="164"/>
  <c r="I31" i="164"/>
  <c r="J26" i="132"/>
  <c r="K16" i="164"/>
  <c r="J18" i="128"/>
  <c r="J42" i="128"/>
  <c r="O24" i="164" s="1"/>
  <c r="I15" i="164"/>
  <c r="M35" i="164"/>
  <c r="J13" i="132"/>
  <c r="M25" i="164"/>
  <c r="J17" i="120"/>
  <c r="J25" i="120"/>
  <c r="J17" i="131"/>
  <c r="I6" i="164"/>
  <c r="M12" i="164"/>
  <c r="I7" i="164"/>
  <c r="M15" i="164"/>
  <c r="I21" i="164"/>
  <c r="J23" i="124"/>
  <c r="J31" i="124"/>
  <c r="J19" i="127"/>
  <c r="J27" i="127"/>
  <c r="J35" i="127"/>
  <c r="J29" i="131"/>
  <c r="K35" i="164"/>
  <c r="K15" i="164"/>
  <c r="O11" i="164"/>
  <c r="K12" i="164"/>
  <c r="M21" i="164"/>
  <c r="I35" i="164"/>
  <c r="J37" i="134"/>
  <c r="J37" i="127"/>
  <c r="J37" i="120"/>
  <c r="J37" i="121"/>
  <c r="J37" i="135"/>
  <c r="J38" i="128"/>
  <c r="J21" i="128"/>
  <c r="J12" i="132"/>
  <c r="J13" i="135"/>
  <c r="J24" i="120"/>
  <c r="J20" i="122"/>
  <c r="J28" i="122"/>
  <c r="J36" i="122"/>
  <c r="J25" i="124"/>
  <c r="J23" i="128"/>
  <c r="J31" i="128"/>
  <c r="J27" i="131"/>
  <c r="J20" i="127"/>
  <c r="J28" i="127"/>
  <c r="J21" i="127"/>
  <c r="J29" i="127"/>
  <c r="J21" i="134"/>
  <c r="J29" i="120"/>
  <c r="J41" i="122"/>
  <c r="J18" i="132"/>
  <c r="J34" i="132"/>
  <c r="J15" i="134"/>
  <c r="J39" i="134"/>
  <c r="J42" i="136"/>
  <c r="O33" i="164" s="1"/>
  <c r="J25" i="122"/>
  <c r="J35" i="120"/>
  <c r="J18" i="120"/>
  <c r="J34" i="120"/>
  <c r="J21" i="124"/>
  <c r="J29" i="124"/>
  <c r="J27" i="128"/>
  <c r="J20" i="131"/>
  <c r="J28" i="131"/>
  <c r="J21" i="132"/>
  <c r="J29" i="132"/>
  <c r="J37" i="132"/>
  <c r="J34" i="134"/>
  <c r="J17" i="122"/>
  <c r="J33" i="122"/>
  <c r="J28" i="124"/>
  <c r="J20" i="120"/>
  <c r="J28" i="120"/>
  <c r="J36" i="120"/>
  <c r="J31" i="132"/>
  <c r="J14" i="135"/>
  <c r="J21" i="122"/>
  <c r="J29" i="122"/>
  <c r="J37" i="122"/>
  <c r="J26" i="127"/>
  <c r="J34" i="127"/>
  <c r="J14" i="131"/>
  <c r="J13" i="121"/>
  <c r="J15" i="123"/>
  <c r="J40" i="123"/>
  <c r="J24" i="131"/>
  <c r="J20" i="134"/>
  <c r="J28" i="134"/>
  <c r="J36" i="134"/>
  <c r="J41" i="123"/>
  <c r="J24" i="128"/>
  <c r="J32" i="128"/>
  <c r="J40" i="128"/>
  <c r="J26" i="131"/>
  <c r="J29" i="134"/>
  <c r="J39" i="131"/>
  <c r="J26" i="120"/>
  <c r="J42" i="120"/>
  <c r="O23" i="164" s="1"/>
  <c r="J14" i="121"/>
  <c r="J34" i="123"/>
  <c r="J14" i="124"/>
  <c r="J23" i="127"/>
  <c r="J31" i="127"/>
  <c r="J39" i="127"/>
  <c r="J30" i="128"/>
  <c r="J23" i="131"/>
  <c r="J31" i="131"/>
  <c r="J26" i="136"/>
  <c r="J24" i="134"/>
  <c r="J20" i="123"/>
  <c r="J28" i="123"/>
  <c r="J24" i="124"/>
  <c r="J17" i="127"/>
  <c r="J25" i="131"/>
  <c r="J36" i="136"/>
  <c r="J12" i="123"/>
  <c r="J18" i="131"/>
  <c r="J39" i="132"/>
  <c r="J18" i="134"/>
  <c r="J26" i="134"/>
  <c r="J40" i="134"/>
  <c r="J23" i="122"/>
  <c r="J31" i="122"/>
  <c r="J39" i="122"/>
  <c r="J26" i="128"/>
  <c r="J34" i="128"/>
  <c r="J24" i="132"/>
  <c r="J32" i="132"/>
  <c r="J40" i="132"/>
  <c r="J30" i="136"/>
  <c r="J31" i="136"/>
  <c r="J39" i="136"/>
  <c r="J12" i="121"/>
  <c r="J18" i="122"/>
  <c r="J42" i="122"/>
  <c r="O10" i="164" s="1"/>
  <c r="J37" i="128"/>
  <c r="J13" i="131"/>
  <c r="J24" i="136"/>
  <c r="J26" i="119"/>
  <c r="J33" i="120"/>
  <c r="J41" i="120"/>
  <c r="J29" i="123"/>
  <c r="J22" i="124"/>
  <c r="J30" i="124"/>
  <c r="J38" i="124"/>
  <c r="J25" i="127"/>
  <c r="J33" i="127"/>
  <c r="J24" i="127"/>
  <c r="J32" i="127"/>
  <c r="J40" i="127"/>
  <c r="J22" i="128"/>
  <c r="J13" i="128"/>
  <c r="J29" i="128"/>
  <c r="J21" i="131"/>
  <c r="J37" i="131"/>
  <c r="J42" i="134"/>
  <c r="O14" i="164" s="1"/>
  <c r="J22" i="137"/>
  <c r="J27" i="120"/>
  <c r="J13" i="123"/>
  <c r="J22" i="123"/>
  <c r="J30" i="123"/>
  <c r="J38" i="123"/>
  <c r="J18" i="127"/>
  <c r="J22" i="131"/>
  <c r="J28" i="133"/>
  <c r="J15" i="136"/>
  <c r="H33" i="164" s="1"/>
  <c r="J29" i="137"/>
  <c r="J14" i="123"/>
  <c r="J12" i="133"/>
  <c r="H22" i="164" s="1"/>
  <c r="J28" i="135"/>
  <c r="J30" i="119"/>
  <c r="J32" i="123"/>
  <c r="J33" i="132"/>
  <c r="J41" i="132"/>
  <c r="J30" i="133"/>
  <c r="J13" i="134"/>
  <c r="J12" i="135"/>
  <c r="J19" i="137"/>
  <c r="J23" i="123"/>
  <c r="J26" i="118"/>
  <c r="J42" i="118"/>
  <c r="O32" i="164" s="1"/>
  <c r="J17" i="121"/>
  <c r="J33" i="121"/>
  <c r="J22" i="130"/>
  <c r="J30" i="130"/>
  <c r="J31" i="133"/>
  <c r="J30" i="134"/>
  <c r="J38" i="134"/>
  <c r="J24" i="118"/>
  <c r="J39" i="123"/>
  <c r="J15" i="122"/>
  <c r="J18" i="123"/>
  <c r="J20" i="136"/>
  <c r="J28" i="136"/>
  <c r="J35" i="136"/>
  <c r="J20" i="137"/>
  <c r="J27" i="137"/>
  <c r="J31" i="123"/>
  <c r="J25" i="119"/>
  <c r="J33" i="119"/>
  <c r="J40" i="120"/>
  <c r="J24" i="122"/>
  <c r="J32" i="122"/>
  <c r="J40" i="122"/>
  <c r="J14" i="127"/>
  <c r="J22" i="127"/>
  <c r="J30" i="127"/>
  <c r="J38" i="127"/>
  <c r="J20" i="128"/>
  <c r="J19" i="128"/>
  <c r="J19" i="131"/>
  <c r="J35" i="131"/>
  <c r="J12" i="122"/>
  <c r="J15" i="127"/>
  <c r="J17" i="130"/>
  <c r="J33" i="130"/>
  <c r="J12" i="131"/>
  <c r="J38" i="132"/>
  <c r="J25" i="134"/>
  <c r="J25" i="135"/>
  <c r="J14" i="137"/>
  <c r="H28" i="164" s="1"/>
  <c r="J28" i="137"/>
  <c r="J37" i="137"/>
  <c r="M28" i="164" s="1"/>
  <c r="J22" i="136"/>
  <c r="J17" i="136"/>
  <c r="J25" i="136"/>
  <c r="J33" i="136"/>
  <c r="J41" i="136"/>
  <c r="J19" i="135"/>
  <c r="J27" i="135"/>
  <c r="J35" i="135"/>
  <c r="J23" i="135"/>
  <c r="J31" i="135"/>
  <c r="J39" i="135"/>
  <c r="J17" i="135"/>
  <c r="J41" i="135"/>
  <c r="J15" i="135"/>
  <c r="J33" i="135"/>
  <c r="J27" i="134"/>
  <c r="J35" i="134"/>
  <c r="J31" i="134"/>
  <c r="J17" i="134"/>
  <c r="J41" i="134"/>
  <c r="J14" i="134"/>
  <c r="J19" i="134"/>
  <c r="J32" i="134"/>
  <c r="J33" i="134"/>
  <c r="J27" i="133"/>
  <c r="J35" i="133"/>
  <c r="J19" i="133"/>
  <c r="I22" i="164" s="1"/>
  <c r="J32" i="133"/>
  <c r="J41" i="133"/>
  <c r="J15" i="132"/>
  <c r="J23" i="132"/>
  <c r="J14" i="132"/>
  <c r="J25" i="132"/>
  <c r="J30" i="132"/>
  <c r="J35" i="132"/>
  <c r="J17" i="132"/>
  <c r="J22" i="132"/>
  <c r="J27" i="132"/>
  <c r="J42" i="132"/>
  <c r="O8" i="164" s="1"/>
  <c r="J32" i="131"/>
  <c r="J41" i="131"/>
  <c r="J12" i="130"/>
  <c r="J20" i="130"/>
  <c r="J28" i="130"/>
  <c r="J36" i="130"/>
  <c r="J16" i="130"/>
  <c r="J24" i="130"/>
  <c r="J40" i="130"/>
  <c r="J32" i="130"/>
  <c r="J41" i="130"/>
  <c r="J35" i="128"/>
  <c r="J39" i="128"/>
  <c r="J14" i="128"/>
  <c r="J41" i="128"/>
  <c r="J41" i="127"/>
  <c r="J42" i="127"/>
  <c r="O17" i="164" s="1"/>
  <c r="J27" i="124"/>
  <c r="J35" i="124"/>
  <c r="J17" i="124"/>
  <c r="J41" i="124"/>
  <c r="J15" i="124"/>
  <c r="J19" i="124"/>
  <c r="J20" i="124"/>
  <c r="J32" i="124"/>
  <c r="J26" i="123"/>
  <c r="J17" i="123"/>
  <c r="J33" i="123"/>
  <c r="J19" i="123"/>
  <c r="J25" i="123"/>
  <c r="J35" i="123"/>
  <c r="J42" i="123"/>
  <c r="O19" i="164" s="1"/>
  <c r="J19" i="122"/>
  <c r="J27" i="122"/>
  <c r="J35" i="122"/>
  <c r="J36" i="121"/>
  <c r="J15" i="121"/>
  <c r="J31" i="121"/>
  <c r="J39" i="121"/>
  <c r="J23" i="121"/>
  <c r="J19" i="121"/>
  <c r="J32" i="121"/>
  <c r="J28" i="121"/>
  <c r="J41" i="121"/>
  <c r="J22" i="120"/>
  <c r="J30" i="120"/>
  <c r="J38" i="120"/>
  <c r="J15" i="120"/>
  <c r="H23" i="164" s="1"/>
  <c r="J31" i="120"/>
  <c r="J39" i="120"/>
  <c r="J23" i="120"/>
  <c r="J19" i="120"/>
  <c r="J32" i="120"/>
  <c r="J12" i="119"/>
  <c r="J20" i="119"/>
  <c r="J13" i="119"/>
  <c r="J37" i="119"/>
  <c r="J28" i="118"/>
  <c r="J32" i="118"/>
  <c r="J18" i="118"/>
  <c r="J34" i="118"/>
  <c r="J22" i="118"/>
  <c r="J38" i="118"/>
  <c r="J41" i="118"/>
  <c r="J14" i="118"/>
  <c r="J30" i="118"/>
  <c r="J16" i="118"/>
  <c r="J17" i="118"/>
  <c r="J27" i="119"/>
  <c r="J36" i="119"/>
  <c r="J15" i="119"/>
  <c r="J31" i="119"/>
  <c r="J39" i="119"/>
  <c r="J23" i="119"/>
  <c r="J19" i="119"/>
  <c r="J32" i="119"/>
  <c r="J28" i="119"/>
  <c r="J41" i="119"/>
  <c r="J19" i="118"/>
  <c r="J27" i="118"/>
  <c r="J35" i="118"/>
  <c r="J40" i="118"/>
  <c r="O13" i="164" s="1"/>
  <c r="H32" i="164" l="1"/>
  <c r="K32" i="164"/>
  <c r="P6" i="164"/>
  <c r="K20" i="164"/>
  <c r="H19" i="164"/>
  <c r="K33" i="164"/>
  <c r="M22" i="164"/>
  <c r="H9" i="164"/>
  <c r="H10" i="164"/>
  <c r="M20" i="164"/>
  <c r="H29" i="164"/>
  <c r="K22" i="164"/>
  <c r="P13" i="164"/>
  <c r="I26" i="164"/>
  <c r="P5" i="164"/>
  <c r="K9" i="164"/>
  <c r="K18" i="164"/>
  <c r="H14" i="164"/>
  <c r="M8" i="164"/>
  <c r="M26" i="164"/>
  <c r="H26" i="164"/>
  <c r="I24" i="164"/>
  <c r="M33" i="164"/>
  <c r="M30" i="164"/>
  <c r="K19" i="164"/>
  <c r="K11" i="164"/>
  <c r="M18" i="164"/>
  <c r="M10" i="164"/>
  <c r="M29" i="164"/>
  <c r="H24" i="164"/>
  <c r="H20" i="164"/>
  <c r="H30" i="164"/>
  <c r="H18" i="164"/>
  <c r="H8" i="164"/>
  <c r="H17" i="164"/>
  <c r="I28" i="164"/>
  <c r="M9" i="164"/>
  <c r="K17" i="164"/>
  <c r="I11" i="164"/>
  <c r="P14" i="164"/>
  <c r="M32" i="164"/>
  <c r="P32" i="164"/>
  <c r="P23" i="164"/>
  <c r="P21" i="164"/>
  <c r="P31" i="164"/>
  <c r="P20" i="164"/>
  <c r="I32" i="164"/>
  <c r="I29" i="164"/>
  <c r="I8" i="164"/>
  <c r="I9" i="164"/>
  <c r="P10" i="164"/>
  <c r="P33" i="164"/>
  <c r="P29" i="164"/>
  <c r="P9" i="164"/>
  <c r="I23" i="164"/>
  <c r="M11" i="164"/>
  <c r="P8" i="164"/>
  <c r="P25" i="164"/>
  <c r="P34" i="164"/>
  <c r="P4" i="164"/>
  <c r="P17" i="164"/>
  <c r="I14" i="164"/>
  <c r="K24" i="164"/>
  <c r="K30" i="164"/>
  <c r="P12" i="164"/>
  <c r="P24" i="164"/>
  <c r="K26" i="164"/>
  <c r="I19" i="164"/>
  <c r="K10" i="164"/>
  <c r="K29" i="164"/>
  <c r="I33" i="164"/>
  <c r="M24" i="164"/>
  <c r="I10" i="164"/>
  <c r="P26" i="164"/>
  <c r="H11" i="164"/>
  <c r="M14" i="164"/>
  <c r="P16" i="164"/>
  <c r="P30" i="164"/>
  <c r="K23" i="164"/>
  <c r="P19" i="164"/>
  <c r="K14" i="164"/>
  <c r="I20" i="164"/>
  <c r="K28" i="164"/>
  <c r="I17" i="164"/>
  <c r="M17" i="164"/>
  <c r="M23" i="164"/>
  <c r="P11" i="164"/>
  <c r="P35" i="164"/>
  <c r="P22" i="164"/>
  <c r="P15" i="164"/>
  <c r="I30" i="164"/>
  <c r="P7" i="164"/>
  <c r="M19" i="164"/>
  <c r="K8" i="164"/>
  <c r="I18" i="164"/>
  <c r="P27" i="164"/>
  <c r="P28" i="164"/>
  <c r="P18" i="164"/>
  <c r="H13" i="164" l="1"/>
  <c r="M13" i="164" s="1"/>
  <c r="N6" i="164" s="1"/>
  <c r="K13" i="164" s="1"/>
  <c r="L5" i="164" s="1"/>
  <c r="L32" i="164" l="1"/>
  <c r="L9" i="164"/>
  <c r="L8" i="164"/>
  <c r="L17" i="164"/>
  <c r="L27" i="164"/>
  <c r="L34" i="164"/>
  <c r="L26" i="164"/>
  <c r="L15" i="164"/>
  <c r="I13" i="164"/>
  <c r="N13" i="164"/>
  <c r="N12" i="164"/>
  <c r="N15" i="164"/>
  <c r="N22" i="164"/>
  <c r="N20" i="164"/>
  <c r="N18" i="164"/>
  <c r="N33" i="164"/>
  <c r="N16" i="164"/>
  <c r="N27" i="164"/>
  <c r="N31" i="164"/>
  <c r="N8" i="164"/>
  <c r="N4" i="164"/>
  <c r="N9" i="164"/>
  <c r="N26" i="164"/>
  <c r="N25" i="164"/>
  <c r="N28" i="164"/>
  <c r="N34" i="164"/>
  <c r="N7" i="164"/>
  <c r="N10" i="164"/>
  <c r="N35" i="164"/>
  <c r="N29" i="164"/>
  <c r="N21" i="164"/>
  <c r="N30" i="164"/>
  <c r="N5" i="164"/>
  <c r="N17" i="164"/>
  <c r="N24" i="164"/>
  <c r="N23" i="164"/>
  <c r="N11" i="164"/>
  <c r="N14" i="164"/>
  <c r="N32" i="164"/>
  <c r="N19" i="164"/>
  <c r="L30" i="164"/>
  <c r="L19" i="164"/>
  <c r="L29" i="164"/>
  <c r="L7" i="164"/>
  <c r="L24" i="164"/>
  <c r="L21" i="164"/>
  <c r="L33" i="164"/>
  <c r="L12" i="164"/>
  <c r="L4" i="164"/>
  <c r="L31" i="164"/>
  <c r="L23" i="164"/>
  <c r="L13" i="164"/>
  <c r="L11" i="164"/>
  <c r="L18" i="164"/>
  <c r="L35" i="164"/>
  <c r="L14" i="164"/>
  <c r="L16" i="164"/>
  <c r="L10" i="164"/>
  <c r="L22" i="164"/>
  <c r="L28" i="164"/>
  <c r="L6" i="164"/>
  <c r="L25" i="164"/>
  <c r="L20" i="164"/>
  <c r="J13" i="164" l="1"/>
  <c r="J4" i="164"/>
  <c r="F4" i="164" s="1"/>
  <c r="J6" i="164"/>
  <c r="F6" i="164" s="1"/>
  <c r="J20" i="164"/>
  <c r="F20" i="164" s="1"/>
  <c r="J32" i="164"/>
  <c r="F32" i="164" s="1"/>
  <c r="J8" i="164"/>
  <c r="F8" i="164" s="1"/>
  <c r="J29" i="164"/>
  <c r="F29" i="164" s="1"/>
  <c r="J21" i="164"/>
  <c r="F21" i="164" s="1"/>
  <c r="J15" i="164"/>
  <c r="F15" i="164" s="1"/>
  <c r="J19" i="164"/>
  <c r="F19" i="164" s="1"/>
  <c r="J35" i="164"/>
  <c r="F35" i="164" s="1"/>
  <c r="J30" i="164"/>
  <c r="F30" i="164" s="1"/>
  <c r="J34" i="164"/>
  <c r="F34" i="164" s="1"/>
  <c r="J14" i="164"/>
  <c r="F14" i="164" s="1"/>
  <c r="J23" i="164"/>
  <c r="F23" i="164" s="1"/>
  <c r="J5" i="164"/>
  <c r="F5" i="164" s="1"/>
  <c r="J12" i="164"/>
  <c r="F12" i="164" s="1"/>
  <c r="J28" i="164"/>
  <c r="F28" i="164" s="1"/>
  <c r="J18" i="164"/>
  <c r="F18" i="164" s="1"/>
  <c r="J17" i="164"/>
  <c r="F17" i="164" s="1"/>
  <c r="J16" i="164"/>
  <c r="F16" i="164" s="1"/>
  <c r="J33" i="164"/>
  <c r="F33" i="164" s="1"/>
  <c r="J22" i="164"/>
  <c r="F22" i="164" s="1"/>
  <c r="J11" i="164"/>
  <c r="F11" i="164" s="1"/>
  <c r="J27" i="164"/>
  <c r="F27" i="164" s="1"/>
  <c r="J31" i="164"/>
  <c r="F31" i="164" s="1"/>
  <c r="J25" i="164"/>
  <c r="F25" i="164" s="1"/>
  <c r="J7" i="164"/>
  <c r="F7" i="164" s="1"/>
  <c r="J24" i="164"/>
  <c r="F24" i="164" s="1"/>
  <c r="J10" i="164"/>
  <c r="F10" i="164" s="1"/>
  <c r="J26" i="164"/>
  <c r="F26" i="164" s="1"/>
  <c r="J9" i="164"/>
  <c r="F9" i="164" s="1"/>
  <c r="F13" i="164"/>
</calcChain>
</file>

<file path=xl/sharedStrings.xml><?xml version="1.0" encoding="utf-8"?>
<sst xmlns="http://schemas.openxmlformats.org/spreadsheetml/2006/main" count="3192" uniqueCount="332">
  <si>
    <t>VAEW-Gebiete</t>
  </si>
  <si>
    <t>Geotope</t>
  </si>
  <si>
    <t>kantonales Landschaftsschutzgebiet</t>
  </si>
  <si>
    <t>Indikatoren</t>
  </si>
  <si>
    <t>Auen, Auenkandidaten (A2)</t>
  </si>
  <si>
    <t>Wasserzugvogelgebiet</t>
  </si>
  <si>
    <t>Hochmoor nationaler Bedeutung</t>
  </si>
  <si>
    <t>Flachmoor nationaler Bedeutung</t>
  </si>
  <si>
    <t>Trockenwiesen und -weiden (TWW) inkl. Anhang 2</t>
  </si>
  <si>
    <t>Nationalpark</t>
  </si>
  <si>
    <t>Auen ausserhalb Bundesinventar</t>
  </si>
  <si>
    <t>Alpine Auen ausserhalb Bundesinventar</t>
  </si>
  <si>
    <t>Smaragdgebiet</t>
  </si>
  <si>
    <t>Aeschen Kernzone</t>
  </si>
  <si>
    <t>Kanton</t>
  </si>
  <si>
    <t>See</t>
  </si>
  <si>
    <t>Chlus</t>
  </si>
  <si>
    <t>Trift</t>
  </si>
  <si>
    <t>Ferpècle</t>
  </si>
  <si>
    <t>Oberaarsee</t>
  </si>
  <si>
    <t>Lac des Toules</t>
  </si>
  <si>
    <t>Mattmark</t>
  </si>
  <si>
    <t>Griessee</t>
  </si>
  <si>
    <t>Schiffenen</t>
  </si>
  <si>
    <t>Reichenau-Mastrils</t>
  </si>
  <si>
    <t>Sils-Rothenbrunnen</t>
  </si>
  <si>
    <t>Vorderrhein</t>
  </si>
  <si>
    <t>Naturschutzgebiet allgemein kantonal</t>
  </si>
  <si>
    <t>Geotope_pol (national)</t>
  </si>
  <si>
    <t>Amphibienlaichgebiet (nationaler Bedeutung)</t>
  </si>
  <si>
    <t>Chummensee</t>
  </si>
  <si>
    <t>Allalingletscher</t>
  </si>
  <si>
    <t>Schutzgebiete ProNatura</t>
  </si>
  <si>
    <t>Regionale Flachmoore</t>
  </si>
  <si>
    <t>Aeschen Verbreitungsgebiet</t>
  </si>
  <si>
    <t>BLN-Gebiete</t>
  </si>
  <si>
    <t>Landschaftsgeotope kantonal</t>
  </si>
  <si>
    <t>Ökomorphologischer Zustand, Klassen 4, 5</t>
  </si>
  <si>
    <t>regionale Naturpärke</t>
  </si>
  <si>
    <t>Moorlandschaften national</t>
  </si>
  <si>
    <t>Nummer</t>
  </si>
  <si>
    <t>BLN-Gebiete und/oder UNESCO</t>
  </si>
  <si>
    <t>Regionaler Naturpark von nationaler Bedeutung</t>
  </si>
  <si>
    <t>verwendete Geodatensätze</t>
  </si>
  <si>
    <t>UNESCO-Gebiete</t>
  </si>
  <si>
    <t>Nr. Indikator</t>
  </si>
  <si>
    <t>Auschluss</t>
  </si>
  <si>
    <t>Total</t>
  </si>
  <si>
    <t xml:space="preserve">Projekt: </t>
  </si>
  <si>
    <t>Ökomorphologischer Zustand, Klassen 1, 2</t>
  </si>
  <si>
    <t>Ökomorphologischer Zustand, Klasse 3</t>
  </si>
  <si>
    <t>Untertheodulgletscher</t>
  </si>
  <si>
    <t>kantonales Landschaftsschutzgebiet, Biosphärenreservat</t>
  </si>
  <si>
    <t>QS-</t>
  </si>
  <si>
    <t>Projektname</t>
  </si>
  <si>
    <t>Lago Bianco</t>
  </si>
  <si>
    <t>Bemerkung</t>
  </si>
  <si>
    <t>Lauf-Nr.</t>
  </si>
  <si>
    <t>Turtmanngletscher</t>
  </si>
  <si>
    <t>Lac d'Emosson</t>
  </si>
  <si>
    <t>Überleitung Lugnez</t>
  </si>
  <si>
    <t>Haut Glacier d'Arolla</t>
  </si>
  <si>
    <t>Lai di Curnera</t>
  </si>
  <si>
    <t>EES+ / Fah</t>
  </si>
  <si>
    <t>Göscheneralpsee (Ausbau Reusskaskade)</t>
  </si>
  <si>
    <t>Lai da Marmorera</t>
  </si>
  <si>
    <t>Lai da Albigna</t>
  </si>
  <si>
    <t>Lac des Dix</t>
  </si>
  <si>
    <t>Mehrzweckspeicher Gorner</t>
  </si>
  <si>
    <t>Lago del Sambuco</t>
  </si>
  <si>
    <t>Gougra (Lac de Moiry)</t>
  </si>
  <si>
    <t>Lai da Nalps</t>
  </si>
  <si>
    <t>Kraftwerk Oberaletsch (Speicher)</t>
  </si>
  <si>
    <t>Rothenbrunnen-Reichenau</t>
  </si>
  <si>
    <t>Ausschluss</t>
  </si>
  <si>
    <t>Rhonesee-Grimsel (Basis)</t>
  </si>
  <si>
    <t>Kriterium</t>
  </si>
  <si>
    <t>Gewichtung</t>
  </si>
  <si>
    <t>Moore von regionaler Bedeutung, Auen und Amphibienlaichgebiete reg. Bedeutung (kantonale Naturschutzgebiete)</t>
  </si>
  <si>
    <r>
      <rPr>
        <sz val="10"/>
        <rFont val="Arial"/>
        <family val="2"/>
      </rPr>
      <t xml:space="preserve">Keine GIS-Daten, </t>
    </r>
    <r>
      <rPr>
        <sz val="10"/>
        <color rgb="FFFF0000"/>
        <rFont val="Arial"/>
        <family val="2"/>
      </rPr>
      <t>Abfrage bei Kantonen</t>
    </r>
  </si>
  <si>
    <t>RWS [km2]/[km]</t>
  </si>
  <si>
    <t>See [km2]/[km]</t>
  </si>
  <si>
    <t>Aeschen Laichplätze (Äsche Prio 2 -&gt; Gewichtung 3)</t>
  </si>
  <si>
    <t>Nasenlaichplätze (Nasen Prio 1 -&gt; Gewichtung 4)</t>
  </si>
  <si>
    <t xml:space="preserve">ökomorphologischer Zustand Gewässer oder Gewässer revitalisiert </t>
  </si>
  <si>
    <t>Wanderkorridor</t>
  </si>
  <si>
    <t>Fliessgewässerabschnitte mit hoher Artenvielfalt oder national prioritären Arten</t>
  </si>
  <si>
    <t>Wanderkorridore (potentielles Ausbreitungsgebiet Seeforelle)</t>
  </si>
  <si>
    <t>Typ</t>
  </si>
  <si>
    <t>Biodiversitätshotspot /Smaragdgebiete</t>
  </si>
  <si>
    <t>Revitalisierungen</t>
  </si>
  <si>
    <t xml:space="preserve">Vorkommen Wanderfische </t>
  </si>
  <si>
    <t>Gewässer mit Vorkommen vom Aussterben bedrohter Arten / national proritären Arten</t>
  </si>
  <si>
    <t>Schweizerischer Nationalpark</t>
  </si>
  <si>
    <t>Ausschluss (aufgrund Konzessionsvertrag)</t>
  </si>
  <si>
    <t xml:space="preserve">Neuanlagen in Biotopen nat. Bedeutung gemäss Art. 12 EnG </t>
  </si>
  <si>
    <t xml:space="preserve">Bundesinventar Moore /Moorlandschaften nach Art 78 BV und regionale Moorlandschaften </t>
  </si>
  <si>
    <t>potentielle Gletschervorfelder (gemäss GEO7 Studie)</t>
  </si>
  <si>
    <t>Länge der betroffenen Gewässerabschnitte (RW; See)</t>
  </si>
  <si>
    <t>Projekttyp</t>
  </si>
  <si>
    <t>OBJECTID</t>
  </si>
  <si>
    <t>FCname</t>
  </si>
  <si>
    <t>Emosson_rws</t>
  </si>
  <si>
    <t>Emosson_seen</t>
  </si>
  <si>
    <t>Emosson_anlage</t>
  </si>
  <si>
    <t>Lugnez_rws</t>
  </si>
  <si>
    <t>Lugnez_seen</t>
  </si>
  <si>
    <t>Lugnez_anlage</t>
  </si>
  <si>
    <t>Turtmann_rws</t>
  </si>
  <si>
    <t>Turtmann_seen</t>
  </si>
  <si>
    <t>Turtmann_anlage</t>
  </si>
  <si>
    <t>Arolla_rws</t>
  </si>
  <si>
    <t>Arolla_seen</t>
  </si>
  <si>
    <t>Arolla_anlage</t>
  </si>
  <si>
    <t>Ferpecle_rws</t>
  </si>
  <si>
    <t>Ferpecle_seen</t>
  </si>
  <si>
    <t>Ferpecle_anlage</t>
  </si>
  <si>
    <t>Toules_rws</t>
  </si>
  <si>
    <t>Toules_seen</t>
  </si>
  <si>
    <t>Toules_anlage</t>
  </si>
  <si>
    <t>Chummensee_rws</t>
  </si>
  <si>
    <t>Chummensee_seen</t>
  </si>
  <si>
    <t>Chummensee_anlage</t>
  </si>
  <si>
    <t>Vorderrhei_rws</t>
  </si>
  <si>
    <t>Vorderrhei_seen</t>
  </si>
  <si>
    <t>Vorderrhei_anlage</t>
  </si>
  <si>
    <t>Curnera_rws</t>
  </si>
  <si>
    <t>Curnera_seen</t>
  </si>
  <si>
    <t>Curnera_anlage</t>
  </si>
  <si>
    <t>Allalin_rws</t>
  </si>
  <si>
    <t>Allalin_seen</t>
  </si>
  <si>
    <t>Allalin_anlage</t>
  </si>
  <si>
    <t>EES_Fah_rws</t>
  </si>
  <si>
    <t>EES_Fah_seen</t>
  </si>
  <si>
    <t>EES_Fah_anlage</t>
  </si>
  <si>
    <t>Untertheod_rws</t>
  </si>
  <si>
    <t>Untertheod_seen</t>
  </si>
  <si>
    <t>Untertheod_anlage</t>
  </si>
  <si>
    <t>Schiffenen_rws</t>
  </si>
  <si>
    <t>Schiffenen_seen</t>
  </si>
  <si>
    <t>Schiffenen_anlage</t>
  </si>
  <si>
    <t>Griessee_rws</t>
  </si>
  <si>
    <t>Griessee_seen</t>
  </si>
  <si>
    <t>Griessee_anlage</t>
  </si>
  <si>
    <t>Bianco_rws</t>
  </si>
  <si>
    <t>Bianco_seen</t>
  </si>
  <si>
    <t>Bianco_anlage</t>
  </si>
  <si>
    <t>Goeschener_rws</t>
  </si>
  <si>
    <t>Goeschener_seen</t>
  </si>
  <si>
    <t>Goeschener_anlage</t>
  </si>
  <si>
    <t>Marmorera_rws</t>
  </si>
  <si>
    <t>Marmorera_seen</t>
  </si>
  <si>
    <t>Marmorera_anlage</t>
  </si>
  <si>
    <t>Rhone_Grim_rws</t>
  </si>
  <si>
    <t>Rhone_Grim_seen</t>
  </si>
  <si>
    <t>Rhone_Grim_anlage</t>
  </si>
  <si>
    <t>Albigna_rws</t>
  </si>
  <si>
    <t>Albigna_seen</t>
  </si>
  <si>
    <t>Albigna_anlage</t>
  </si>
  <si>
    <t>Mattmark_rws</t>
  </si>
  <si>
    <t>Mattmark_seen</t>
  </si>
  <si>
    <t>Mattmark_anlage</t>
  </si>
  <si>
    <t>Dix_rws</t>
  </si>
  <si>
    <t>Dix_seen</t>
  </si>
  <si>
    <t>Dix_anlage</t>
  </si>
  <si>
    <t>Gorner_rws</t>
  </si>
  <si>
    <t>Gorner_seen</t>
  </si>
  <si>
    <t>Gorner_anlage</t>
  </si>
  <si>
    <t>Sambuco_rws</t>
  </si>
  <si>
    <t>Sambuco_seen</t>
  </si>
  <si>
    <t>Sambuco_anlage</t>
  </si>
  <si>
    <t>Reichenau__rws</t>
  </si>
  <si>
    <t>Reichenau__seen</t>
  </si>
  <si>
    <t>Reichenau__anlage</t>
  </si>
  <si>
    <t>Moiry_rws</t>
  </si>
  <si>
    <t>Moiry_seen</t>
  </si>
  <si>
    <t>Moiry_anlage</t>
  </si>
  <si>
    <t>Sils_Rothe_rws</t>
  </si>
  <si>
    <t>Sils_Rothe_seen</t>
  </si>
  <si>
    <t>Sils_Rothe_anlage</t>
  </si>
  <si>
    <t>Nalps_rws</t>
  </si>
  <si>
    <t>Nalps_seen</t>
  </si>
  <si>
    <t>Nalps_anlage</t>
  </si>
  <si>
    <t>Chlus_rws</t>
  </si>
  <si>
    <t>Chlus_seen</t>
  </si>
  <si>
    <t>Chlus_anlage</t>
  </si>
  <si>
    <t>Trift_rws</t>
  </si>
  <si>
    <t>Trift_seen</t>
  </si>
  <si>
    <t>Trift_anlage</t>
  </si>
  <si>
    <t>Oberaarsee_rws</t>
  </si>
  <si>
    <t>Oberaarsee_seen</t>
  </si>
  <si>
    <t>Oberaarsee_anlage</t>
  </si>
  <si>
    <t>i011_amphlaichgeb</t>
  </si>
  <si>
    <t>i012_Auen_u_Kand</t>
  </si>
  <si>
    <t>j</t>
  </si>
  <si>
    <t>i013_wvzv</t>
  </si>
  <si>
    <t>i014_tww_u_Kand</t>
  </si>
  <si>
    <t>i021_hm</t>
  </si>
  <si>
    <t>Hochmoor nat. Bedeutung</t>
  </si>
  <si>
    <t>i022_fm</t>
  </si>
  <si>
    <t>Flachmoor nat. Bedeutung</t>
  </si>
  <si>
    <t>i023_ml</t>
  </si>
  <si>
    <t>i031_NP</t>
  </si>
  <si>
    <t>i041_SNP</t>
  </si>
  <si>
    <t>Schutz- und Nutzungsplanung</t>
  </si>
  <si>
    <t>i051_amphlaichgeb</t>
  </si>
  <si>
    <t>i052_Auen_u_Kand</t>
  </si>
  <si>
    <t>i053_wvzv</t>
  </si>
  <si>
    <t>i054_tww_u_Kand</t>
  </si>
  <si>
    <t>i061_kant_nsg</t>
  </si>
  <si>
    <t>Naturschutgebiete nach kant. Recht</t>
  </si>
  <si>
    <t>i062_sgpronat</t>
  </si>
  <si>
    <t>ProNatura Schutzgebiete</t>
  </si>
  <si>
    <t>i071_au</t>
  </si>
  <si>
    <t>Auen ausserhalb der BInv</t>
  </si>
  <si>
    <t>i072_au_alpin</t>
  </si>
  <si>
    <t>Alpine Auen ausserhalb der Bundesinventare</t>
  </si>
  <si>
    <t>i073_fmreg</t>
  </si>
  <si>
    <t>Flachmoore Regionaler Bedeutung</t>
  </si>
  <si>
    <t>i074_pot_gletschv</t>
  </si>
  <si>
    <t>Potentielle Gletschervorfelder</t>
  </si>
  <si>
    <t>i081_aeschlp</t>
  </si>
  <si>
    <t>Aeschenlaichplaetz</t>
  </si>
  <si>
    <t>i082_nasenlp</t>
  </si>
  <si>
    <t>Nasenlaichplaetze</t>
  </si>
  <si>
    <t>i091_wanderfisch</t>
  </si>
  <si>
    <t>Wanderfischverbreitung Seeforelle</t>
  </si>
  <si>
    <t>i101_aeschenkz</t>
  </si>
  <si>
    <t>Aeschenkernzone</t>
  </si>
  <si>
    <t>i102_aeschenvb</t>
  </si>
  <si>
    <t>Aeschenverbreitungsgebiet</t>
  </si>
  <si>
    <t>i111_biodiv_hotspot</t>
  </si>
  <si>
    <t>Biodiversitätshotspot</t>
  </si>
  <si>
    <t>i112_smara</t>
  </si>
  <si>
    <t>i121_BLN</t>
  </si>
  <si>
    <t>i122_UNESCO</t>
  </si>
  <si>
    <t>UNESCO-Welnatuerbe</t>
  </si>
  <si>
    <t>i131_vaew</t>
  </si>
  <si>
    <t>i141_biosph_lsg</t>
  </si>
  <si>
    <t>BiosphRes und nat. LSG</t>
  </si>
  <si>
    <t>i151_paerke</t>
  </si>
  <si>
    <t>Regionale Naturpaerke</t>
  </si>
  <si>
    <t>i161_geotop</t>
  </si>
  <si>
    <t>Geotope_Pol</t>
  </si>
  <si>
    <t>dc</t>
  </si>
  <si>
    <t>i162__kant_geotope</t>
  </si>
  <si>
    <t>Kantonale Geotope</t>
  </si>
  <si>
    <t>i171_ausserhalb</t>
  </si>
  <si>
    <t>Fläeche RW-Strecke und See</t>
  </si>
  <si>
    <t>i181_betroff_laenge</t>
  </si>
  <si>
    <t>i191_oemogruppe12</t>
  </si>
  <si>
    <t>Oekom. Zustand 1 oder 2</t>
  </si>
  <si>
    <t>i192_oemogruppe3</t>
  </si>
  <si>
    <t>Oekom. Zustand 3</t>
  </si>
  <si>
    <t>i193_oemogruppe45</t>
  </si>
  <si>
    <t>Oekom. Zustand 4 oder 5</t>
  </si>
  <si>
    <t>i201_wanderkorr</t>
  </si>
  <si>
    <t>i211_revit_hoh_nutzen</t>
  </si>
  <si>
    <t>Gewässer mit hohem Nutzen</t>
  </si>
  <si>
    <t>i212_revit_umgesetzt</t>
  </si>
  <si>
    <t>umgesetzte Revitalisierungen</t>
  </si>
  <si>
    <t>Erweiterung von Anlagen in Biotopen nat. Bedeutung nach Art. 12 EnG und/oder wenn Restwasserstrecke betroffen ist</t>
  </si>
  <si>
    <t>National bedeutende Fischlaichgebiete, national bedeutende Krebsgebiete und besondere Fischlebensräume</t>
  </si>
  <si>
    <t>betroffene Fläche ausserhalb Schutzgebiet</t>
  </si>
  <si>
    <t>Staumauererhöhung</t>
  </si>
  <si>
    <t>landschaftliche Vorbelastung</t>
  </si>
  <si>
    <t>RWS</t>
  </si>
  <si>
    <t>Beeinträchtigung von prioitären Arten</t>
  </si>
  <si>
    <t>Beeinträchtigung der Landschaft</t>
  </si>
  <si>
    <t>Beeinträchtigung Lebensraumfunktion der Gewässer</t>
  </si>
  <si>
    <t>Konflikt mit essentieller Schutzbestimmungen</t>
  </si>
  <si>
    <t>Beeinträchtigung von wertvollen Lebensräumen</t>
  </si>
  <si>
    <t>Ausschluss Nutzung gemäss einer Schutz- und Nutzungsplanung (gemäss Art. 33 GSchG)</t>
  </si>
  <si>
    <t>bekannte schutzwürdige Lebensräume nach NHV</t>
  </si>
  <si>
    <r>
      <t xml:space="preserve">Wanderfischverbreitung: </t>
    </r>
    <r>
      <rPr>
        <b/>
        <sz val="10"/>
        <rFont val="Arial"/>
        <family val="2"/>
      </rPr>
      <t xml:space="preserve">aktuelles </t>
    </r>
    <r>
      <rPr>
        <sz val="10"/>
        <rFont val="Arial"/>
        <family val="2"/>
      </rPr>
      <t xml:space="preserve">Verbreitungsgebiet </t>
    </r>
    <r>
      <rPr>
        <b/>
        <sz val="10"/>
        <rFont val="Arial"/>
        <family val="2"/>
      </rPr>
      <t xml:space="preserve">Seeforelle </t>
    </r>
  </si>
  <si>
    <t>Projektinformationen</t>
  </si>
  <si>
    <t>wenn &gt; 50% dann 3; wenn &gt; 30 dann 2; sonst 1</t>
  </si>
  <si>
    <t>Erweiterung</t>
  </si>
  <si>
    <t>S/S-Ausleitkraftwerk</t>
  </si>
  <si>
    <t>Neuanlage</t>
  </si>
  <si>
    <t>Sils-Rothenbrunnen-Reichenau</t>
  </si>
  <si>
    <t>wenn &gt; 50% dann 2; wenn &gt; 30 dann 1; sonst 0</t>
  </si>
  <si>
    <t>Rothenbrun_rws</t>
  </si>
  <si>
    <t>Rothenbrun_seen</t>
  </si>
  <si>
    <t>Rothenbrun_anlage</t>
  </si>
  <si>
    <t>Grimselsee_rws</t>
  </si>
  <si>
    <t>Grimselsee_seen</t>
  </si>
  <si>
    <t>Grimselsee_anlage</t>
  </si>
  <si>
    <t>Rhonesee_G_rws</t>
  </si>
  <si>
    <t>Rhonesee_G_seen</t>
  </si>
  <si>
    <t>Rhonesee_G_anlage</t>
  </si>
  <si>
    <t>ja</t>
  </si>
  <si>
    <t>Grimsel (Staumauererhöhung)</t>
  </si>
  <si>
    <t>Rhonesee-Grimsel (Gletsch)</t>
  </si>
  <si>
    <t>Korrekturen</t>
  </si>
  <si>
    <t>I14: auf 0 gesetzt</t>
  </si>
  <si>
    <t>Korrektur:</t>
  </si>
  <si>
    <t>H15 auf 0 gesetzt</t>
  </si>
  <si>
    <t>Aue von nationaler Bedeutung in RW-Strecke, Gewässerabschnitt mit hoher Artenvielfalt, BLN</t>
  </si>
  <si>
    <t>BLN</t>
  </si>
  <si>
    <t>regionaler Naturpark von nationaler Bedeutung</t>
  </si>
  <si>
    <t>BLN, sehr wertvolles Fliessgewässer, jedoch durch Schwall-Sunk vorbelastet</t>
  </si>
  <si>
    <t>BLN, Gewässer mit hoher Artenvielfalt</t>
  </si>
  <si>
    <t>lange Restwasserstrecke mit prioritären Arten, jedoch durch Schwall-Sunk vorbelastet</t>
  </si>
  <si>
    <t>BLN, verschiedene Gewässer betroffen</t>
  </si>
  <si>
    <t>Grosse Fläche BLN betroffen, naturnahe Fliessgewässer</t>
  </si>
  <si>
    <t>wertvolle Flessgewässer, Auen von nationaler Bedeutung betroffen, jedoch durch Schwall-Sunk vorbelastet</t>
  </si>
  <si>
    <t>Fliessgewässer mit hoher Artenvielfalt</t>
  </si>
  <si>
    <t>I12 und I14 auf 0 gesetzt</t>
  </si>
  <si>
    <t>VS</t>
  </si>
  <si>
    <t>GR</t>
  </si>
  <si>
    <t>BE</t>
  </si>
  <si>
    <t>FR</t>
  </si>
  <si>
    <t>UR</t>
  </si>
  <si>
    <t>TI</t>
  </si>
  <si>
    <t>VS/BE</t>
  </si>
  <si>
    <t>Gesamtbewertung Umweltkriterien</t>
  </si>
  <si>
    <t>i221_vorbelastung</t>
  </si>
  <si>
    <t>Kein Ausschluss</t>
  </si>
  <si>
    <t>wenn &gt; 50% dann 0.75; wenn &gt; 30 dann 0.5; sonst 25</t>
  </si>
  <si>
    <t>Curnera-Nalps</t>
  </si>
  <si>
    <t>Keine GIS-Daten</t>
  </si>
  <si>
    <t xml:space="preserve">Wanderfischverbreitung: aktuelles Verbreitungsgebiet Seeforelle </t>
  </si>
  <si>
    <t>Curnera</t>
  </si>
  <si>
    <t>Nalps</t>
  </si>
  <si>
    <t>Keine GIS-Daten,</t>
  </si>
  <si>
    <t>manuelle Korrektur (Moorgebiet nicht tangiert)</t>
  </si>
  <si>
    <t>manuelle Korrektur (gemäss Angaben Kanton/Betreiber soll die Staumauer nur soweit erhöht werden, als dass das Moorgebiet nicht tangiert wird)</t>
  </si>
  <si>
    <t>manuelle Korrektur (Moorlandschaft bei Grimselsee nicht betroffen), BLN</t>
  </si>
  <si>
    <t>manuelle Korrektur (Moorlandschaft bei Grimselsee nicht betroffen), BLN UNESCO betroffen</t>
  </si>
  <si>
    <t>manuelle Korrektur (Moorlandschaft bei Grimselsee nicht betroffen); Aue von nationaler Bedeutung in Restwasserstrecke; BLN,  wertvolle Fliessgewässer betroffen</t>
  </si>
  <si>
    <t>keine GIS Analyse möglich, Speicher und andere Anlagenteile unterirdisch. Restwasserstrecke relativ kurz. Projekt im UNESCO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</si>
</sst>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0" fillId="2" borderId="6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9" fillId="9" borderId="0" xfId="0" applyFont="1" applyFill="1" applyAlignment="1">
      <alignment horizontal="center"/>
    </xf>
    <xf numFmtId="0" fontId="10" fillId="0" borderId="0" xfId="0" applyFont="1"/>
    <xf numFmtId="0" fontId="0" fillId="6" borderId="0" xfId="0" applyFill="1"/>
    <xf numFmtId="1" fontId="3" fillId="6" borderId="0" xfId="0" applyNumberFormat="1" applyFont="1" applyFill="1"/>
    <xf numFmtId="0" fontId="3" fillId="6" borderId="0" xfId="0" applyFont="1" applyFill="1"/>
    <xf numFmtId="0" fontId="12" fillId="0" borderId="0" xfId="0" applyFont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 wrapText="1"/>
    </xf>
    <xf numFmtId="0" fontId="0" fillId="4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2" fontId="0" fillId="5" borderId="3" xfId="0" applyNumberFormat="1" applyFill="1" applyBorder="1" applyAlignment="1">
      <alignment horizontal="center" vertical="center"/>
    </xf>
    <xf numFmtId="2" fontId="5" fillId="5" borderId="21" xfId="0" applyNumberFormat="1" applyFont="1" applyFill="1" applyBorder="1" applyAlignment="1">
      <alignment horizontal="center" vertical="center"/>
    </xf>
    <xf numFmtId="2" fontId="5" fillId="5" borderId="2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2" fontId="0" fillId="5" borderId="8" xfId="0" applyNumberFormat="1" applyFill="1" applyBorder="1" applyAlignment="1">
      <alignment horizontal="center" vertical="center"/>
    </xf>
    <xf numFmtId="2" fontId="0" fillId="5" borderId="9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0" fillId="4" borderId="15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vertical="center" wrapText="1"/>
    </xf>
    <xf numFmtId="0" fontId="0" fillId="7" borderId="13" xfId="0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/>
    </xf>
    <xf numFmtId="0" fontId="3" fillId="5" borderId="11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center"/>
    </xf>
    <xf numFmtId="2" fontId="0" fillId="5" borderId="12" xfId="0" applyNumberFormat="1" applyFill="1" applyBorder="1" applyAlignment="1">
      <alignment horizontal="center" vertical="center"/>
    </xf>
    <xf numFmtId="2" fontId="0" fillId="5" borderId="15" xfId="0" applyNumberFormat="1" applyFill="1" applyBorder="1" applyAlignment="1">
      <alignment horizontal="center" vertical="center"/>
    </xf>
    <xf numFmtId="2" fontId="1" fillId="5" borderId="12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5" borderId="9" xfId="0" applyNumberFormat="1" applyFont="1" applyFill="1" applyBorder="1" applyAlignment="1">
      <alignment horizontal="center" vertical="center"/>
    </xf>
    <xf numFmtId="2" fontId="3" fillId="5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5" borderId="8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2" fontId="3" fillId="5" borderId="2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" fontId="3" fillId="5" borderId="22" xfId="0" applyNumberFormat="1" applyFont="1" applyFill="1" applyBorder="1" applyAlignment="1">
      <alignment horizontal="center" vertical="center"/>
    </xf>
    <xf numFmtId="2" fontId="3" fillId="5" borderId="12" xfId="0" applyNumberFormat="1" applyFont="1" applyFill="1" applyBorder="1" applyAlignment="1">
      <alignment horizontal="center" vertical="center"/>
    </xf>
    <xf numFmtId="2" fontId="3" fillId="5" borderId="15" xfId="0" applyNumberFormat="1" applyFont="1" applyFill="1" applyBorder="1" applyAlignment="1">
      <alignment horizontal="center" vertical="center"/>
    </xf>
    <xf numFmtId="2" fontId="8" fillId="5" borderId="12" xfId="0" applyNumberFormat="1" applyFont="1" applyFill="1" applyBorder="1" applyAlignment="1">
      <alignment horizontal="center" vertical="center"/>
    </xf>
    <xf numFmtId="0" fontId="3" fillId="5" borderId="0" xfId="0" applyFont="1" applyFill="1"/>
    <xf numFmtId="2" fontId="13" fillId="0" borderId="1" xfId="0" applyNumberFormat="1" applyFont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2" fontId="13" fillId="5" borderId="1" xfId="0" applyNumberFormat="1" applyFont="1" applyFill="1" applyBorder="1" applyAlignment="1">
      <alignment vertical="center" wrapText="1"/>
    </xf>
    <xf numFmtId="0" fontId="0" fillId="13" borderId="1" xfId="0" applyFill="1" applyBorder="1" applyAlignment="1">
      <alignment horizontal="center" vertical="center"/>
    </xf>
    <xf numFmtId="0" fontId="0" fillId="13" borderId="0" xfId="0" applyFill="1" applyAlignment="1">
      <alignment vertical="center" wrapText="1"/>
    </xf>
    <xf numFmtId="0" fontId="0" fillId="13" borderId="0" xfId="0" applyFill="1"/>
    <xf numFmtId="0" fontId="3" fillId="13" borderId="1" xfId="0" applyFont="1" applyFill="1" applyBorder="1" applyAlignment="1">
      <alignment horizontal="center" vertical="center"/>
    </xf>
    <xf numFmtId="2" fontId="2" fillId="5" borderId="0" xfId="0" applyNumberFormat="1" applyFont="1" applyFill="1"/>
    <xf numFmtId="0" fontId="0" fillId="5" borderId="0" xfId="0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2" fontId="13" fillId="4" borderId="1" xfId="0" applyNumberFormat="1" applyFont="1" applyFill="1" applyBorder="1" applyAlignment="1">
      <alignment vertical="center" wrapText="1"/>
    </xf>
    <xf numFmtId="0" fontId="13" fillId="12" borderId="2" xfId="0" applyFont="1" applyFill="1" applyBorder="1" applyAlignment="1">
      <alignment vertical="center" wrapText="1"/>
    </xf>
    <xf numFmtId="0" fontId="13" fillId="12" borderId="1" xfId="0" applyFont="1" applyFill="1" applyBorder="1" applyAlignment="1">
      <alignment vertical="center" wrapText="1"/>
    </xf>
    <xf numFmtId="0" fontId="13" fillId="12" borderId="2" xfId="0" applyFont="1" applyFill="1" applyBorder="1"/>
    <xf numFmtId="0" fontId="13" fillId="12" borderId="1" xfId="0" applyFont="1" applyFill="1" applyBorder="1"/>
    <xf numFmtId="0" fontId="13" fillId="12" borderId="2" xfId="0" applyFont="1" applyFill="1" applyBorder="1" applyAlignment="1">
      <alignment vertical="center"/>
    </xf>
    <xf numFmtId="0" fontId="13" fillId="12" borderId="1" xfId="0" applyFont="1" applyFill="1" applyBorder="1" applyAlignment="1">
      <alignment vertical="center"/>
    </xf>
    <xf numFmtId="0" fontId="13" fillId="12" borderId="20" xfId="0" applyFont="1" applyFill="1" applyBorder="1"/>
    <xf numFmtId="0" fontId="13" fillId="12" borderId="13" xfId="0" applyFont="1" applyFill="1" applyBorder="1"/>
    <xf numFmtId="0" fontId="13" fillId="12" borderId="13" xfId="0" applyFont="1" applyFill="1" applyBorder="1" applyAlignment="1">
      <alignment vertical="center" wrapText="1"/>
    </xf>
    <xf numFmtId="2" fontId="14" fillId="12" borderId="3" xfId="0" applyNumberFormat="1" applyFont="1" applyFill="1" applyBorder="1" applyAlignment="1">
      <alignment vertical="center" wrapText="1"/>
    </xf>
    <xf numFmtId="2" fontId="14" fillId="12" borderId="15" xfId="0" applyNumberFormat="1" applyFont="1" applyFill="1" applyBorder="1" applyAlignment="1">
      <alignment vertical="center" wrapText="1"/>
    </xf>
    <xf numFmtId="0" fontId="2" fillId="14" borderId="23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vertical="center" wrapText="1"/>
    </xf>
    <xf numFmtId="2" fontId="13" fillId="7" borderId="1" xfId="0" applyNumberFormat="1" applyFont="1" applyFill="1" applyBorder="1" applyAlignment="1">
      <alignment vertical="center" wrapText="1"/>
    </xf>
    <xf numFmtId="0" fontId="13" fillId="7" borderId="1" xfId="0" applyFont="1" applyFill="1" applyBorder="1" applyAlignment="1">
      <alignment vertical="center" wrapText="1"/>
    </xf>
    <xf numFmtId="0" fontId="12" fillId="11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2" fontId="4" fillId="5" borderId="1" xfId="0" applyNumberFormat="1" applyFont="1" applyFill="1" applyBorder="1" applyAlignment="1">
      <alignment vertical="center" wrapText="1"/>
    </xf>
    <xf numFmtId="2" fontId="4" fillId="15" borderId="1" xfId="0" applyNumberFormat="1" applyFont="1" applyFill="1" applyBorder="1" applyAlignment="1">
      <alignment vertical="center" wrapText="1"/>
    </xf>
    <xf numFmtId="0" fontId="1" fillId="5" borderId="31" xfId="0" applyFont="1" applyFill="1" applyBorder="1" applyAlignment="1">
      <alignment horizontal="center" vertical="center"/>
    </xf>
    <xf numFmtId="2" fontId="0" fillId="4" borderId="32" xfId="0" applyNumberFormat="1" applyFill="1" applyBorder="1" applyAlignment="1">
      <alignment horizontal="center" vertical="center"/>
    </xf>
    <xf numFmtId="2" fontId="0" fillId="4" borderId="33" xfId="0" applyNumberFormat="1" applyFill="1" applyBorder="1" applyAlignment="1">
      <alignment horizontal="center" vertical="center"/>
    </xf>
    <xf numFmtId="2" fontId="0" fillId="4" borderId="34" xfId="0" applyNumberFormat="1" applyFill="1" applyBorder="1" applyAlignment="1">
      <alignment horizontal="center" vertical="center"/>
    </xf>
    <xf numFmtId="2" fontId="0" fillId="5" borderId="33" xfId="0" applyNumberFormat="1" applyFill="1" applyBorder="1" applyAlignment="1">
      <alignment horizontal="center" vertical="center"/>
    </xf>
    <xf numFmtId="2" fontId="0" fillId="5" borderId="32" xfId="0" applyNumberFormat="1" applyFill="1" applyBorder="1" applyAlignment="1">
      <alignment horizontal="center" vertical="center"/>
    </xf>
    <xf numFmtId="2" fontId="0" fillId="5" borderId="34" xfId="0" applyNumberForma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2" fontId="5" fillId="5" borderId="33" xfId="0" applyNumberFormat="1" applyFont="1" applyFill="1" applyBorder="1" applyAlignment="1">
      <alignment horizontal="center" vertical="center"/>
    </xf>
    <xf numFmtId="2" fontId="5" fillId="5" borderId="34" xfId="0" applyNumberFormat="1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/>
    </xf>
    <xf numFmtId="0" fontId="8" fillId="5" borderId="11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14" borderId="19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4" borderId="1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</cellXfs>
  <cellStyles count="1">
    <cellStyle name="Standard" xfId="0" builtinId="0"/>
  </cellStyles>
  <dxfs count="3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CC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5</xdr:row>
      <xdr:rowOff>152400</xdr:rowOff>
    </xdr:from>
    <xdr:to>
      <xdr:col>19</xdr:col>
      <xdr:colOff>190500</xdr:colOff>
      <xdr:row>48</xdr:row>
      <xdr:rowOff>152475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95300" y="1092200"/>
          <a:ext cx="7200900" cy="10191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233082</xdr:colOff>
      <xdr:row>5</xdr:row>
      <xdr:rowOff>161365</xdr:rowOff>
    </xdr:from>
    <xdr:to>
      <xdr:col>19</xdr:col>
      <xdr:colOff>245555</xdr:colOff>
      <xdr:row>47</xdr:row>
      <xdr:rowOff>95250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1553" y="1093694"/>
          <a:ext cx="7112520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5</xdr:row>
      <xdr:rowOff>152400</xdr:rowOff>
    </xdr:from>
    <xdr:to>
      <xdr:col>19</xdr:col>
      <xdr:colOff>445191</xdr:colOff>
      <xdr:row>49</xdr:row>
      <xdr:rowOff>76200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85800" y="1092200"/>
          <a:ext cx="7265091" cy="10274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304799</xdr:colOff>
      <xdr:row>6</xdr:row>
      <xdr:rowOff>25400</xdr:rowOff>
    </xdr:from>
    <xdr:to>
      <xdr:col>19</xdr:col>
      <xdr:colOff>372402</xdr:colOff>
      <xdr:row>48</xdr:row>
      <xdr:rowOff>25400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23899" y="1143000"/>
          <a:ext cx="7154203" cy="10109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177800</xdr:colOff>
      <xdr:row>5</xdr:row>
      <xdr:rowOff>139700</xdr:rowOff>
    </xdr:from>
    <xdr:to>
      <xdr:col>19</xdr:col>
      <xdr:colOff>368300</xdr:colOff>
      <xdr:row>48</xdr:row>
      <xdr:rowOff>103546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96900" y="1079500"/>
          <a:ext cx="7277100" cy="10250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28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44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P48" sqref="P48"/>
    </sheetView>
  </sheetViews>
  <sheetFormatPr baseColWidth="10" defaultRowHeight="13"/>
  <cols>
    <col min="1" max="1" width="16" customWidth="1"/>
    <col min="2" max="2" width="30.5" customWidth="1"/>
    <col min="3" max="3" width="50.6640625" customWidth="1"/>
    <col min="4" max="5" width="16" customWidth="1"/>
    <col min="6" max="6" width="5" customWidth="1"/>
    <col min="7" max="8" width="16" customWidth="1"/>
    <col min="9" max="9" width="5" customWidth="1"/>
    <col min="10" max="11" width="16" customWidth="1"/>
    <col min="12" max="12" width="5" customWidth="1"/>
    <col min="13" max="14" width="16" customWidth="1"/>
    <col min="15" max="15" width="5" customWidth="1"/>
    <col min="16" max="17" width="16" customWidth="1"/>
    <col min="18" max="18" width="5" customWidth="1"/>
    <col min="19" max="20" width="16" customWidth="1"/>
    <col min="21" max="21" width="5" customWidth="1"/>
    <col min="22" max="23" width="16" customWidth="1"/>
    <col min="24" max="24" width="5" customWidth="1"/>
    <col min="25" max="26" width="16" customWidth="1"/>
    <col min="27" max="27" width="5" customWidth="1"/>
    <col min="28" max="29" width="16" customWidth="1"/>
    <col min="30" max="30" width="5" customWidth="1"/>
    <col min="31" max="32" width="16" customWidth="1"/>
    <col min="33" max="33" width="5" customWidth="1"/>
    <col min="34" max="35" width="16" customWidth="1"/>
    <col min="36" max="36" width="5" customWidth="1"/>
    <col min="37" max="38" width="16" customWidth="1"/>
    <col min="39" max="39" width="5" customWidth="1"/>
    <col min="40" max="41" width="16" customWidth="1"/>
    <col min="42" max="42" width="5" customWidth="1"/>
    <col min="43" max="44" width="16" customWidth="1"/>
    <col min="45" max="45" width="5" customWidth="1"/>
    <col min="46" max="47" width="16" customWidth="1"/>
    <col min="48" max="48" width="5" customWidth="1"/>
    <col min="49" max="50" width="16" customWidth="1"/>
    <col min="51" max="51" width="5" customWidth="1"/>
    <col min="52" max="53" width="16" customWidth="1"/>
    <col min="54" max="54" width="5" customWidth="1"/>
    <col min="55" max="56" width="16" customWidth="1"/>
    <col min="57" max="57" width="5" customWidth="1"/>
    <col min="58" max="59" width="16" customWidth="1"/>
    <col min="60" max="60" width="5" customWidth="1"/>
    <col min="61" max="62" width="16" customWidth="1"/>
    <col min="63" max="63" width="5" customWidth="1"/>
    <col min="64" max="65" width="16" customWidth="1"/>
    <col min="66" max="66" width="5" customWidth="1"/>
    <col min="67" max="68" width="16" customWidth="1"/>
    <col min="69" max="69" width="5" customWidth="1"/>
    <col min="70" max="71" width="16" customWidth="1"/>
    <col min="72" max="72" width="5" customWidth="1"/>
    <col min="73" max="74" width="16" customWidth="1"/>
    <col min="75" max="75" width="5" customWidth="1"/>
    <col min="76" max="77" width="16" customWidth="1"/>
    <col min="78" max="78" width="5" customWidth="1"/>
    <col min="79" max="80" width="16" customWidth="1"/>
    <col min="81" max="81" width="5" customWidth="1"/>
    <col min="82" max="83" width="16" customWidth="1"/>
    <col min="84" max="84" width="5" customWidth="1"/>
    <col min="85" max="86" width="16" customWidth="1"/>
    <col min="87" max="87" width="5" customWidth="1"/>
    <col min="88" max="89" width="16" customWidth="1"/>
    <col min="90" max="90" width="5" customWidth="1"/>
    <col min="91" max="92" width="16" customWidth="1"/>
    <col min="93" max="93" width="5" customWidth="1"/>
    <col min="94" max="94" width="14.6640625" bestFit="1" customWidth="1"/>
    <col min="95" max="95" width="15.83203125" bestFit="1" customWidth="1"/>
    <col min="96" max="96" width="18" bestFit="1" customWidth="1"/>
    <col min="97" max="97" width="15.33203125" bestFit="1" customWidth="1"/>
    <col min="98" max="98" width="16.5" bestFit="1" customWidth="1"/>
    <col min="239" max="239" width="16" customWidth="1"/>
    <col min="240" max="240" width="40" customWidth="1"/>
    <col min="241" max="241" width="50" customWidth="1"/>
    <col min="242" max="243" width="16" customWidth="1"/>
    <col min="244" max="244" width="5" customWidth="1"/>
    <col min="245" max="246" width="16" customWidth="1"/>
    <col min="247" max="247" width="5" customWidth="1"/>
    <col min="248" max="249" width="16" customWidth="1"/>
    <col min="250" max="250" width="5" customWidth="1"/>
    <col min="251" max="252" width="16" customWidth="1"/>
    <col min="253" max="253" width="5" customWidth="1"/>
    <col min="254" max="255" width="16" customWidth="1"/>
    <col min="256" max="256" width="5" customWidth="1"/>
    <col min="257" max="258" width="16" customWidth="1"/>
    <col min="259" max="259" width="5" customWidth="1"/>
    <col min="260" max="261" width="16" customWidth="1"/>
    <col min="262" max="262" width="5" customWidth="1"/>
    <col min="263" max="264" width="16" customWidth="1"/>
    <col min="265" max="265" width="5" customWidth="1"/>
    <col min="266" max="267" width="16" customWidth="1"/>
    <col min="268" max="268" width="5" customWidth="1"/>
    <col min="269" max="270" width="16" customWidth="1"/>
    <col min="271" max="271" width="5" customWidth="1"/>
    <col min="272" max="273" width="16" customWidth="1"/>
    <col min="274" max="274" width="5" customWidth="1"/>
    <col min="275" max="276" width="16" customWidth="1"/>
    <col min="277" max="277" width="5" customWidth="1"/>
    <col min="278" max="279" width="16" customWidth="1"/>
    <col min="280" max="280" width="5" customWidth="1"/>
    <col min="281" max="282" width="16" customWidth="1"/>
    <col min="283" max="283" width="5" customWidth="1"/>
    <col min="284" max="285" width="16" customWidth="1"/>
    <col min="286" max="286" width="5" customWidth="1"/>
    <col min="287" max="288" width="16" customWidth="1"/>
    <col min="289" max="289" width="5" customWidth="1"/>
    <col min="290" max="291" width="16" customWidth="1"/>
    <col min="292" max="292" width="5" customWidth="1"/>
    <col min="293" max="294" width="16" customWidth="1"/>
    <col min="295" max="295" width="5" customWidth="1"/>
    <col min="296" max="297" width="16" customWidth="1"/>
    <col min="298" max="298" width="5" customWidth="1"/>
    <col min="299" max="300" width="16" customWidth="1"/>
    <col min="301" max="301" width="5" customWidth="1"/>
    <col min="302" max="303" width="16" customWidth="1"/>
    <col min="304" max="304" width="5" customWidth="1"/>
    <col min="305" max="306" width="16" customWidth="1"/>
    <col min="307" max="307" width="5" customWidth="1"/>
    <col min="308" max="309" width="16" customWidth="1"/>
    <col min="310" max="310" width="5" customWidth="1"/>
    <col min="311" max="312" width="16" customWidth="1"/>
    <col min="313" max="313" width="5" customWidth="1"/>
    <col min="314" max="315" width="16" customWidth="1"/>
    <col min="316" max="316" width="5" customWidth="1"/>
    <col min="317" max="318" width="16" customWidth="1"/>
    <col min="319" max="319" width="5" customWidth="1"/>
    <col min="320" max="321" width="16" customWidth="1"/>
    <col min="322" max="322" width="5" customWidth="1"/>
    <col min="323" max="324" width="16" customWidth="1"/>
    <col min="325" max="325" width="5" customWidth="1"/>
    <col min="326" max="327" width="16" customWidth="1"/>
    <col min="328" max="328" width="5" customWidth="1"/>
    <col min="329" max="330" width="16" customWidth="1"/>
    <col min="331" max="331" width="5" customWidth="1"/>
    <col min="332" max="333" width="16" customWidth="1"/>
    <col min="334" max="334" width="5" customWidth="1"/>
    <col min="335" max="336" width="16" customWidth="1"/>
    <col min="337" max="337" width="5" customWidth="1"/>
    <col min="338" max="339" width="16" customWidth="1"/>
    <col min="340" max="340" width="5" customWidth="1"/>
    <col min="341" max="342" width="16" customWidth="1"/>
    <col min="343" max="343" width="5" customWidth="1"/>
    <col min="344" max="345" width="16" customWidth="1"/>
    <col min="346" max="346" width="5" customWidth="1"/>
    <col min="495" max="495" width="16" customWidth="1"/>
    <col min="496" max="496" width="40" customWidth="1"/>
    <col min="497" max="497" width="50" customWidth="1"/>
    <col min="498" max="499" width="16" customWidth="1"/>
    <col min="500" max="500" width="5" customWidth="1"/>
    <col min="501" max="502" width="16" customWidth="1"/>
    <col min="503" max="503" width="5" customWidth="1"/>
    <col min="504" max="505" width="16" customWidth="1"/>
    <col min="506" max="506" width="5" customWidth="1"/>
    <col min="507" max="508" width="16" customWidth="1"/>
    <col min="509" max="509" width="5" customWidth="1"/>
    <col min="510" max="511" width="16" customWidth="1"/>
    <col min="512" max="512" width="5" customWidth="1"/>
    <col min="513" max="514" width="16" customWidth="1"/>
    <col min="515" max="515" width="5" customWidth="1"/>
    <col min="516" max="517" width="16" customWidth="1"/>
    <col min="518" max="518" width="5" customWidth="1"/>
    <col min="519" max="520" width="16" customWidth="1"/>
    <col min="521" max="521" width="5" customWidth="1"/>
    <col min="522" max="523" width="16" customWidth="1"/>
    <col min="524" max="524" width="5" customWidth="1"/>
    <col min="525" max="526" width="16" customWidth="1"/>
    <col min="527" max="527" width="5" customWidth="1"/>
    <col min="528" max="529" width="16" customWidth="1"/>
    <col min="530" max="530" width="5" customWidth="1"/>
    <col min="531" max="532" width="16" customWidth="1"/>
    <col min="533" max="533" width="5" customWidth="1"/>
    <col min="534" max="535" width="16" customWidth="1"/>
    <col min="536" max="536" width="5" customWidth="1"/>
    <col min="537" max="538" width="16" customWidth="1"/>
    <col min="539" max="539" width="5" customWidth="1"/>
    <col min="540" max="541" width="16" customWidth="1"/>
    <col min="542" max="542" width="5" customWidth="1"/>
    <col min="543" max="544" width="16" customWidth="1"/>
    <col min="545" max="545" width="5" customWidth="1"/>
    <col min="546" max="547" width="16" customWidth="1"/>
    <col min="548" max="548" width="5" customWidth="1"/>
    <col min="549" max="550" width="16" customWidth="1"/>
    <col min="551" max="551" width="5" customWidth="1"/>
    <col min="552" max="553" width="16" customWidth="1"/>
    <col min="554" max="554" width="5" customWidth="1"/>
    <col min="555" max="556" width="16" customWidth="1"/>
    <col min="557" max="557" width="5" customWidth="1"/>
    <col min="558" max="559" width="16" customWidth="1"/>
    <col min="560" max="560" width="5" customWidth="1"/>
    <col min="561" max="562" width="16" customWidth="1"/>
    <col min="563" max="563" width="5" customWidth="1"/>
    <col min="564" max="565" width="16" customWidth="1"/>
    <col min="566" max="566" width="5" customWidth="1"/>
    <col min="567" max="568" width="16" customWidth="1"/>
    <col min="569" max="569" width="5" customWidth="1"/>
    <col min="570" max="571" width="16" customWidth="1"/>
    <col min="572" max="572" width="5" customWidth="1"/>
    <col min="573" max="574" width="16" customWidth="1"/>
    <col min="575" max="575" width="5" customWidth="1"/>
    <col min="576" max="577" width="16" customWidth="1"/>
    <col min="578" max="578" width="5" customWidth="1"/>
    <col min="579" max="580" width="16" customWidth="1"/>
    <col min="581" max="581" width="5" customWidth="1"/>
    <col min="582" max="583" width="16" customWidth="1"/>
    <col min="584" max="584" width="5" customWidth="1"/>
    <col min="585" max="586" width="16" customWidth="1"/>
    <col min="587" max="587" width="5" customWidth="1"/>
    <col min="588" max="589" width="16" customWidth="1"/>
    <col min="590" max="590" width="5" customWidth="1"/>
    <col min="591" max="592" width="16" customWidth="1"/>
    <col min="593" max="593" width="5" customWidth="1"/>
    <col min="594" max="595" width="16" customWidth="1"/>
    <col min="596" max="596" width="5" customWidth="1"/>
    <col min="597" max="598" width="16" customWidth="1"/>
    <col min="599" max="599" width="5" customWidth="1"/>
    <col min="600" max="601" width="16" customWidth="1"/>
    <col min="602" max="602" width="5" customWidth="1"/>
    <col min="751" max="751" width="16" customWidth="1"/>
    <col min="752" max="752" width="40" customWidth="1"/>
    <col min="753" max="753" width="50" customWidth="1"/>
    <col min="754" max="755" width="16" customWidth="1"/>
    <col min="756" max="756" width="5" customWidth="1"/>
    <col min="757" max="758" width="16" customWidth="1"/>
    <col min="759" max="759" width="5" customWidth="1"/>
    <col min="760" max="761" width="16" customWidth="1"/>
    <col min="762" max="762" width="5" customWidth="1"/>
    <col min="763" max="764" width="16" customWidth="1"/>
    <col min="765" max="765" width="5" customWidth="1"/>
    <col min="766" max="767" width="16" customWidth="1"/>
    <col min="768" max="768" width="5" customWidth="1"/>
    <col min="769" max="770" width="16" customWidth="1"/>
    <col min="771" max="771" width="5" customWidth="1"/>
    <col min="772" max="773" width="16" customWidth="1"/>
    <col min="774" max="774" width="5" customWidth="1"/>
    <col min="775" max="776" width="16" customWidth="1"/>
    <col min="777" max="777" width="5" customWidth="1"/>
    <col min="778" max="779" width="16" customWidth="1"/>
    <col min="780" max="780" width="5" customWidth="1"/>
    <col min="781" max="782" width="16" customWidth="1"/>
    <col min="783" max="783" width="5" customWidth="1"/>
    <col min="784" max="785" width="16" customWidth="1"/>
    <col min="786" max="786" width="5" customWidth="1"/>
    <col min="787" max="788" width="16" customWidth="1"/>
    <col min="789" max="789" width="5" customWidth="1"/>
    <col min="790" max="791" width="16" customWidth="1"/>
    <col min="792" max="792" width="5" customWidth="1"/>
    <col min="793" max="794" width="16" customWidth="1"/>
    <col min="795" max="795" width="5" customWidth="1"/>
    <col min="796" max="797" width="16" customWidth="1"/>
    <col min="798" max="798" width="5" customWidth="1"/>
    <col min="799" max="800" width="16" customWidth="1"/>
    <col min="801" max="801" width="5" customWidth="1"/>
    <col min="802" max="803" width="16" customWidth="1"/>
    <col min="804" max="804" width="5" customWidth="1"/>
    <col min="805" max="806" width="16" customWidth="1"/>
    <col min="807" max="807" width="5" customWidth="1"/>
    <col min="808" max="809" width="16" customWidth="1"/>
    <col min="810" max="810" width="5" customWidth="1"/>
    <col min="811" max="812" width="16" customWidth="1"/>
    <col min="813" max="813" width="5" customWidth="1"/>
    <col min="814" max="815" width="16" customWidth="1"/>
    <col min="816" max="816" width="5" customWidth="1"/>
    <col min="817" max="818" width="16" customWidth="1"/>
    <col min="819" max="819" width="5" customWidth="1"/>
    <col min="820" max="821" width="16" customWidth="1"/>
    <col min="822" max="822" width="5" customWidth="1"/>
    <col min="823" max="824" width="16" customWidth="1"/>
    <col min="825" max="825" width="5" customWidth="1"/>
    <col min="826" max="827" width="16" customWidth="1"/>
    <col min="828" max="828" width="5" customWidth="1"/>
    <col min="829" max="830" width="16" customWidth="1"/>
    <col min="831" max="831" width="5" customWidth="1"/>
    <col min="832" max="833" width="16" customWidth="1"/>
    <col min="834" max="834" width="5" customWidth="1"/>
    <col min="835" max="836" width="16" customWidth="1"/>
    <col min="837" max="837" width="5" customWidth="1"/>
    <col min="838" max="839" width="16" customWidth="1"/>
    <col min="840" max="840" width="5" customWidth="1"/>
    <col min="841" max="842" width="16" customWidth="1"/>
    <col min="843" max="843" width="5" customWidth="1"/>
    <col min="844" max="845" width="16" customWidth="1"/>
    <col min="846" max="846" width="5" customWidth="1"/>
    <col min="847" max="848" width="16" customWidth="1"/>
    <col min="849" max="849" width="5" customWidth="1"/>
    <col min="850" max="851" width="16" customWidth="1"/>
    <col min="852" max="852" width="5" customWidth="1"/>
    <col min="853" max="854" width="16" customWidth="1"/>
    <col min="855" max="855" width="5" customWidth="1"/>
    <col min="856" max="857" width="16" customWidth="1"/>
    <col min="858" max="858" width="5" customWidth="1"/>
    <col min="1007" max="1007" width="16" customWidth="1"/>
    <col min="1008" max="1008" width="40" customWidth="1"/>
    <col min="1009" max="1009" width="50" customWidth="1"/>
    <col min="1010" max="1011" width="16" customWidth="1"/>
    <col min="1012" max="1012" width="5" customWidth="1"/>
    <col min="1013" max="1014" width="16" customWidth="1"/>
    <col min="1015" max="1015" width="5" customWidth="1"/>
    <col min="1016" max="1017" width="16" customWidth="1"/>
    <col min="1018" max="1018" width="5" customWidth="1"/>
    <col min="1019" max="1020" width="16" customWidth="1"/>
    <col min="1021" max="1021" width="5" customWidth="1"/>
    <col min="1022" max="1023" width="16" customWidth="1"/>
    <col min="1024" max="1024" width="5" customWidth="1"/>
    <col min="1025" max="1026" width="16" customWidth="1"/>
    <col min="1027" max="1027" width="5" customWidth="1"/>
    <col min="1028" max="1029" width="16" customWidth="1"/>
    <col min="1030" max="1030" width="5" customWidth="1"/>
    <col min="1031" max="1032" width="16" customWidth="1"/>
    <col min="1033" max="1033" width="5" customWidth="1"/>
    <col min="1034" max="1035" width="16" customWidth="1"/>
    <col min="1036" max="1036" width="5" customWidth="1"/>
    <col min="1037" max="1038" width="16" customWidth="1"/>
    <col min="1039" max="1039" width="5" customWidth="1"/>
    <col min="1040" max="1041" width="16" customWidth="1"/>
    <col min="1042" max="1042" width="5" customWidth="1"/>
    <col min="1043" max="1044" width="16" customWidth="1"/>
    <col min="1045" max="1045" width="5" customWidth="1"/>
    <col min="1046" max="1047" width="16" customWidth="1"/>
    <col min="1048" max="1048" width="5" customWidth="1"/>
    <col min="1049" max="1050" width="16" customWidth="1"/>
    <col min="1051" max="1051" width="5" customWidth="1"/>
    <col min="1052" max="1053" width="16" customWidth="1"/>
    <col min="1054" max="1054" width="5" customWidth="1"/>
    <col min="1055" max="1056" width="16" customWidth="1"/>
    <col min="1057" max="1057" width="5" customWidth="1"/>
    <col min="1058" max="1059" width="16" customWidth="1"/>
    <col min="1060" max="1060" width="5" customWidth="1"/>
    <col min="1061" max="1062" width="16" customWidth="1"/>
    <col min="1063" max="1063" width="5" customWidth="1"/>
    <col min="1064" max="1065" width="16" customWidth="1"/>
    <col min="1066" max="1066" width="5" customWidth="1"/>
    <col min="1067" max="1068" width="16" customWidth="1"/>
    <col min="1069" max="1069" width="5" customWidth="1"/>
    <col min="1070" max="1071" width="16" customWidth="1"/>
    <col min="1072" max="1072" width="5" customWidth="1"/>
    <col min="1073" max="1074" width="16" customWidth="1"/>
    <col min="1075" max="1075" width="5" customWidth="1"/>
    <col min="1076" max="1077" width="16" customWidth="1"/>
    <col min="1078" max="1078" width="5" customWidth="1"/>
    <col min="1079" max="1080" width="16" customWidth="1"/>
    <col min="1081" max="1081" width="5" customWidth="1"/>
    <col min="1082" max="1083" width="16" customWidth="1"/>
    <col min="1084" max="1084" width="5" customWidth="1"/>
    <col min="1085" max="1086" width="16" customWidth="1"/>
    <col min="1087" max="1087" width="5" customWidth="1"/>
    <col min="1088" max="1089" width="16" customWidth="1"/>
    <col min="1090" max="1090" width="5" customWidth="1"/>
    <col min="1091" max="1092" width="16" customWidth="1"/>
    <col min="1093" max="1093" width="5" customWidth="1"/>
    <col min="1094" max="1095" width="16" customWidth="1"/>
    <col min="1096" max="1096" width="5" customWidth="1"/>
    <col min="1097" max="1098" width="16" customWidth="1"/>
    <col min="1099" max="1099" width="5" customWidth="1"/>
    <col min="1100" max="1101" width="16" customWidth="1"/>
    <col min="1102" max="1102" width="5" customWidth="1"/>
    <col min="1103" max="1104" width="16" customWidth="1"/>
    <col min="1105" max="1105" width="5" customWidth="1"/>
    <col min="1106" max="1107" width="16" customWidth="1"/>
    <col min="1108" max="1108" width="5" customWidth="1"/>
    <col min="1109" max="1110" width="16" customWidth="1"/>
    <col min="1111" max="1111" width="5" customWidth="1"/>
    <col min="1112" max="1113" width="16" customWidth="1"/>
    <col min="1114" max="1114" width="5" customWidth="1"/>
    <col min="1263" max="1263" width="16" customWidth="1"/>
    <col min="1264" max="1264" width="40" customWidth="1"/>
    <col min="1265" max="1265" width="50" customWidth="1"/>
    <col min="1266" max="1267" width="16" customWidth="1"/>
    <col min="1268" max="1268" width="5" customWidth="1"/>
    <col min="1269" max="1270" width="16" customWidth="1"/>
    <col min="1271" max="1271" width="5" customWidth="1"/>
    <col min="1272" max="1273" width="16" customWidth="1"/>
    <col min="1274" max="1274" width="5" customWidth="1"/>
    <col min="1275" max="1276" width="16" customWidth="1"/>
    <col min="1277" max="1277" width="5" customWidth="1"/>
    <col min="1278" max="1279" width="16" customWidth="1"/>
    <col min="1280" max="1280" width="5" customWidth="1"/>
    <col min="1281" max="1282" width="16" customWidth="1"/>
    <col min="1283" max="1283" width="5" customWidth="1"/>
    <col min="1284" max="1285" width="16" customWidth="1"/>
    <col min="1286" max="1286" width="5" customWidth="1"/>
    <col min="1287" max="1288" width="16" customWidth="1"/>
    <col min="1289" max="1289" width="5" customWidth="1"/>
    <col min="1290" max="1291" width="16" customWidth="1"/>
    <col min="1292" max="1292" width="5" customWidth="1"/>
    <col min="1293" max="1294" width="16" customWidth="1"/>
    <col min="1295" max="1295" width="5" customWidth="1"/>
    <col min="1296" max="1297" width="16" customWidth="1"/>
    <col min="1298" max="1298" width="5" customWidth="1"/>
    <col min="1299" max="1300" width="16" customWidth="1"/>
    <col min="1301" max="1301" width="5" customWidth="1"/>
    <col min="1302" max="1303" width="16" customWidth="1"/>
    <col min="1304" max="1304" width="5" customWidth="1"/>
    <col min="1305" max="1306" width="16" customWidth="1"/>
    <col min="1307" max="1307" width="5" customWidth="1"/>
    <col min="1308" max="1309" width="16" customWidth="1"/>
    <col min="1310" max="1310" width="5" customWidth="1"/>
    <col min="1311" max="1312" width="16" customWidth="1"/>
    <col min="1313" max="1313" width="5" customWidth="1"/>
    <col min="1314" max="1315" width="16" customWidth="1"/>
    <col min="1316" max="1316" width="5" customWidth="1"/>
    <col min="1317" max="1318" width="16" customWidth="1"/>
    <col min="1319" max="1319" width="5" customWidth="1"/>
    <col min="1320" max="1321" width="16" customWidth="1"/>
    <col min="1322" max="1322" width="5" customWidth="1"/>
    <col min="1323" max="1324" width="16" customWidth="1"/>
    <col min="1325" max="1325" width="5" customWidth="1"/>
    <col min="1326" max="1327" width="16" customWidth="1"/>
    <col min="1328" max="1328" width="5" customWidth="1"/>
    <col min="1329" max="1330" width="16" customWidth="1"/>
    <col min="1331" max="1331" width="5" customWidth="1"/>
    <col min="1332" max="1333" width="16" customWidth="1"/>
    <col min="1334" max="1334" width="5" customWidth="1"/>
    <col min="1335" max="1336" width="16" customWidth="1"/>
    <col min="1337" max="1337" width="5" customWidth="1"/>
    <col min="1338" max="1339" width="16" customWidth="1"/>
    <col min="1340" max="1340" width="5" customWidth="1"/>
    <col min="1341" max="1342" width="16" customWidth="1"/>
    <col min="1343" max="1343" width="5" customWidth="1"/>
    <col min="1344" max="1345" width="16" customWidth="1"/>
    <col min="1346" max="1346" width="5" customWidth="1"/>
    <col min="1347" max="1348" width="16" customWidth="1"/>
    <col min="1349" max="1349" width="5" customWidth="1"/>
    <col min="1350" max="1351" width="16" customWidth="1"/>
    <col min="1352" max="1352" width="5" customWidth="1"/>
    <col min="1353" max="1354" width="16" customWidth="1"/>
    <col min="1355" max="1355" width="5" customWidth="1"/>
    <col min="1356" max="1357" width="16" customWidth="1"/>
    <col min="1358" max="1358" width="5" customWidth="1"/>
    <col min="1359" max="1360" width="16" customWidth="1"/>
    <col min="1361" max="1361" width="5" customWidth="1"/>
    <col min="1362" max="1363" width="16" customWidth="1"/>
    <col min="1364" max="1364" width="5" customWidth="1"/>
    <col min="1365" max="1366" width="16" customWidth="1"/>
    <col min="1367" max="1367" width="5" customWidth="1"/>
    <col min="1368" max="1369" width="16" customWidth="1"/>
    <col min="1370" max="1370" width="5" customWidth="1"/>
    <col min="1519" max="1519" width="16" customWidth="1"/>
    <col min="1520" max="1520" width="40" customWidth="1"/>
    <col min="1521" max="1521" width="50" customWidth="1"/>
    <col min="1522" max="1523" width="16" customWidth="1"/>
    <col min="1524" max="1524" width="5" customWidth="1"/>
    <col min="1525" max="1526" width="16" customWidth="1"/>
    <col min="1527" max="1527" width="5" customWidth="1"/>
    <col min="1528" max="1529" width="16" customWidth="1"/>
    <col min="1530" max="1530" width="5" customWidth="1"/>
    <col min="1531" max="1532" width="16" customWidth="1"/>
    <col min="1533" max="1533" width="5" customWidth="1"/>
    <col min="1534" max="1535" width="16" customWidth="1"/>
    <col min="1536" max="1536" width="5" customWidth="1"/>
    <col min="1537" max="1538" width="16" customWidth="1"/>
    <col min="1539" max="1539" width="5" customWidth="1"/>
    <col min="1540" max="1541" width="16" customWidth="1"/>
    <col min="1542" max="1542" width="5" customWidth="1"/>
    <col min="1543" max="1544" width="16" customWidth="1"/>
    <col min="1545" max="1545" width="5" customWidth="1"/>
    <col min="1546" max="1547" width="16" customWidth="1"/>
    <col min="1548" max="1548" width="5" customWidth="1"/>
    <col min="1549" max="1550" width="16" customWidth="1"/>
    <col min="1551" max="1551" width="5" customWidth="1"/>
    <col min="1552" max="1553" width="16" customWidth="1"/>
    <col min="1554" max="1554" width="5" customWidth="1"/>
    <col min="1555" max="1556" width="16" customWidth="1"/>
    <col min="1557" max="1557" width="5" customWidth="1"/>
    <col min="1558" max="1559" width="16" customWidth="1"/>
    <col min="1560" max="1560" width="5" customWidth="1"/>
    <col min="1561" max="1562" width="16" customWidth="1"/>
    <col min="1563" max="1563" width="5" customWidth="1"/>
    <col min="1564" max="1565" width="16" customWidth="1"/>
    <col min="1566" max="1566" width="5" customWidth="1"/>
    <col min="1567" max="1568" width="16" customWidth="1"/>
    <col min="1569" max="1569" width="5" customWidth="1"/>
    <col min="1570" max="1571" width="16" customWidth="1"/>
    <col min="1572" max="1572" width="5" customWidth="1"/>
    <col min="1573" max="1574" width="16" customWidth="1"/>
    <col min="1575" max="1575" width="5" customWidth="1"/>
    <col min="1576" max="1577" width="16" customWidth="1"/>
    <col min="1578" max="1578" width="5" customWidth="1"/>
    <col min="1579" max="1580" width="16" customWidth="1"/>
    <col min="1581" max="1581" width="5" customWidth="1"/>
    <col min="1582" max="1583" width="16" customWidth="1"/>
    <col min="1584" max="1584" width="5" customWidth="1"/>
    <col min="1585" max="1586" width="16" customWidth="1"/>
    <col min="1587" max="1587" width="5" customWidth="1"/>
    <col min="1588" max="1589" width="16" customWidth="1"/>
    <col min="1590" max="1590" width="5" customWidth="1"/>
    <col min="1591" max="1592" width="16" customWidth="1"/>
    <col min="1593" max="1593" width="5" customWidth="1"/>
    <col min="1594" max="1595" width="16" customWidth="1"/>
    <col min="1596" max="1596" width="5" customWidth="1"/>
    <col min="1597" max="1598" width="16" customWidth="1"/>
    <col min="1599" max="1599" width="5" customWidth="1"/>
    <col min="1600" max="1601" width="16" customWidth="1"/>
    <col min="1602" max="1602" width="5" customWidth="1"/>
    <col min="1603" max="1604" width="16" customWidth="1"/>
    <col min="1605" max="1605" width="5" customWidth="1"/>
    <col min="1606" max="1607" width="16" customWidth="1"/>
    <col min="1608" max="1608" width="5" customWidth="1"/>
    <col min="1609" max="1610" width="16" customWidth="1"/>
    <col min="1611" max="1611" width="5" customWidth="1"/>
    <col min="1612" max="1613" width="16" customWidth="1"/>
    <col min="1614" max="1614" width="5" customWidth="1"/>
    <col min="1615" max="1616" width="16" customWidth="1"/>
    <col min="1617" max="1617" width="5" customWidth="1"/>
    <col min="1618" max="1619" width="16" customWidth="1"/>
    <col min="1620" max="1620" width="5" customWidth="1"/>
    <col min="1621" max="1622" width="16" customWidth="1"/>
    <col min="1623" max="1623" width="5" customWidth="1"/>
    <col min="1624" max="1625" width="16" customWidth="1"/>
    <col min="1626" max="1626" width="5" customWidth="1"/>
    <col min="1775" max="1775" width="16" customWidth="1"/>
    <col min="1776" max="1776" width="40" customWidth="1"/>
    <col min="1777" max="1777" width="50" customWidth="1"/>
    <col min="1778" max="1779" width="16" customWidth="1"/>
    <col min="1780" max="1780" width="5" customWidth="1"/>
    <col min="1781" max="1782" width="16" customWidth="1"/>
    <col min="1783" max="1783" width="5" customWidth="1"/>
    <col min="1784" max="1785" width="16" customWidth="1"/>
    <col min="1786" max="1786" width="5" customWidth="1"/>
    <col min="1787" max="1788" width="16" customWidth="1"/>
    <col min="1789" max="1789" width="5" customWidth="1"/>
    <col min="1790" max="1791" width="16" customWidth="1"/>
    <col min="1792" max="1792" width="5" customWidth="1"/>
    <col min="1793" max="1794" width="16" customWidth="1"/>
    <col min="1795" max="1795" width="5" customWidth="1"/>
    <col min="1796" max="1797" width="16" customWidth="1"/>
    <col min="1798" max="1798" width="5" customWidth="1"/>
    <col min="1799" max="1800" width="16" customWidth="1"/>
    <col min="1801" max="1801" width="5" customWidth="1"/>
    <col min="1802" max="1803" width="16" customWidth="1"/>
    <col min="1804" max="1804" width="5" customWidth="1"/>
    <col min="1805" max="1806" width="16" customWidth="1"/>
    <col min="1807" max="1807" width="5" customWidth="1"/>
    <col min="1808" max="1809" width="16" customWidth="1"/>
    <col min="1810" max="1810" width="5" customWidth="1"/>
    <col min="1811" max="1812" width="16" customWidth="1"/>
    <col min="1813" max="1813" width="5" customWidth="1"/>
    <col min="1814" max="1815" width="16" customWidth="1"/>
    <col min="1816" max="1816" width="5" customWidth="1"/>
    <col min="1817" max="1818" width="16" customWidth="1"/>
    <col min="1819" max="1819" width="5" customWidth="1"/>
    <col min="1820" max="1821" width="16" customWidth="1"/>
    <col min="1822" max="1822" width="5" customWidth="1"/>
    <col min="1823" max="1824" width="16" customWidth="1"/>
    <col min="1825" max="1825" width="5" customWidth="1"/>
    <col min="1826" max="1827" width="16" customWidth="1"/>
    <col min="1828" max="1828" width="5" customWidth="1"/>
    <col min="1829" max="1830" width="16" customWidth="1"/>
    <col min="1831" max="1831" width="5" customWidth="1"/>
    <col min="1832" max="1833" width="16" customWidth="1"/>
    <col min="1834" max="1834" width="5" customWidth="1"/>
    <col min="1835" max="1836" width="16" customWidth="1"/>
    <col min="1837" max="1837" width="5" customWidth="1"/>
    <col min="1838" max="1839" width="16" customWidth="1"/>
    <col min="1840" max="1840" width="5" customWidth="1"/>
    <col min="1841" max="1842" width="16" customWidth="1"/>
    <col min="1843" max="1843" width="5" customWidth="1"/>
    <col min="1844" max="1845" width="16" customWidth="1"/>
    <col min="1846" max="1846" width="5" customWidth="1"/>
    <col min="1847" max="1848" width="16" customWidth="1"/>
    <col min="1849" max="1849" width="5" customWidth="1"/>
    <col min="1850" max="1851" width="16" customWidth="1"/>
    <col min="1852" max="1852" width="5" customWidth="1"/>
    <col min="1853" max="1854" width="16" customWidth="1"/>
    <col min="1855" max="1855" width="5" customWidth="1"/>
    <col min="1856" max="1857" width="16" customWidth="1"/>
    <col min="1858" max="1858" width="5" customWidth="1"/>
    <col min="1859" max="1860" width="16" customWidth="1"/>
    <col min="1861" max="1861" width="5" customWidth="1"/>
    <col min="1862" max="1863" width="16" customWidth="1"/>
    <col min="1864" max="1864" width="5" customWidth="1"/>
    <col min="1865" max="1866" width="16" customWidth="1"/>
    <col min="1867" max="1867" width="5" customWidth="1"/>
    <col min="1868" max="1869" width="16" customWidth="1"/>
    <col min="1870" max="1870" width="5" customWidth="1"/>
    <col min="1871" max="1872" width="16" customWidth="1"/>
    <col min="1873" max="1873" width="5" customWidth="1"/>
    <col min="1874" max="1875" width="16" customWidth="1"/>
    <col min="1876" max="1876" width="5" customWidth="1"/>
    <col min="1877" max="1878" width="16" customWidth="1"/>
    <col min="1879" max="1879" width="5" customWidth="1"/>
    <col min="1880" max="1881" width="16" customWidth="1"/>
    <col min="1882" max="1882" width="5" customWidth="1"/>
    <col min="2031" max="2031" width="16" customWidth="1"/>
    <col min="2032" max="2032" width="40" customWidth="1"/>
    <col min="2033" max="2033" width="50" customWidth="1"/>
    <col min="2034" max="2035" width="16" customWidth="1"/>
    <col min="2036" max="2036" width="5" customWidth="1"/>
    <col min="2037" max="2038" width="16" customWidth="1"/>
    <col min="2039" max="2039" width="5" customWidth="1"/>
    <col min="2040" max="2041" width="16" customWidth="1"/>
    <col min="2042" max="2042" width="5" customWidth="1"/>
    <col min="2043" max="2044" width="16" customWidth="1"/>
    <col min="2045" max="2045" width="5" customWidth="1"/>
    <col min="2046" max="2047" width="16" customWidth="1"/>
    <col min="2048" max="2048" width="5" customWidth="1"/>
    <col min="2049" max="2050" width="16" customWidth="1"/>
    <col min="2051" max="2051" width="5" customWidth="1"/>
    <col min="2052" max="2053" width="16" customWidth="1"/>
    <col min="2054" max="2054" width="5" customWidth="1"/>
    <col min="2055" max="2056" width="16" customWidth="1"/>
    <col min="2057" max="2057" width="5" customWidth="1"/>
    <col min="2058" max="2059" width="16" customWidth="1"/>
    <col min="2060" max="2060" width="5" customWidth="1"/>
    <col min="2061" max="2062" width="16" customWidth="1"/>
    <col min="2063" max="2063" width="5" customWidth="1"/>
    <col min="2064" max="2065" width="16" customWidth="1"/>
    <col min="2066" max="2066" width="5" customWidth="1"/>
    <col min="2067" max="2068" width="16" customWidth="1"/>
    <col min="2069" max="2069" width="5" customWidth="1"/>
    <col min="2070" max="2071" width="16" customWidth="1"/>
    <col min="2072" max="2072" width="5" customWidth="1"/>
    <col min="2073" max="2074" width="16" customWidth="1"/>
    <col min="2075" max="2075" width="5" customWidth="1"/>
    <col min="2076" max="2077" width="16" customWidth="1"/>
    <col min="2078" max="2078" width="5" customWidth="1"/>
    <col min="2079" max="2080" width="16" customWidth="1"/>
    <col min="2081" max="2081" width="5" customWidth="1"/>
    <col min="2082" max="2083" width="16" customWidth="1"/>
    <col min="2084" max="2084" width="5" customWidth="1"/>
    <col min="2085" max="2086" width="16" customWidth="1"/>
    <col min="2087" max="2087" width="5" customWidth="1"/>
    <col min="2088" max="2089" width="16" customWidth="1"/>
    <col min="2090" max="2090" width="5" customWidth="1"/>
    <col min="2091" max="2092" width="16" customWidth="1"/>
    <col min="2093" max="2093" width="5" customWidth="1"/>
    <col min="2094" max="2095" width="16" customWidth="1"/>
    <col min="2096" max="2096" width="5" customWidth="1"/>
    <col min="2097" max="2098" width="16" customWidth="1"/>
    <col min="2099" max="2099" width="5" customWidth="1"/>
    <col min="2100" max="2101" width="16" customWidth="1"/>
    <col min="2102" max="2102" width="5" customWidth="1"/>
    <col min="2103" max="2104" width="16" customWidth="1"/>
    <col min="2105" max="2105" width="5" customWidth="1"/>
    <col min="2106" max="2107" width="16" customWidth="1"/>
    <col min="2108" max="2108" width="5" customWidth="1"/>
    <col min="2109" max="2110" width="16" customWidth="1"/>
    <col min="2111" max="2111" width="5" customWidth="1"/>
    <col min="2112" max="2113" width="16" customWidth="1"/>
    <col min="2114" max="2114" width="5" customWidth="1"/>
    <col min="2115" max="2116" width="16" customWidth="1"/>
    <col min="2117" max="2117" width="5" customWidth="1"/>
    <col min="2118" max="2119" width="16" customWidth="1"/>
    <col min="2120" max="2120" width="5" customWidth="1"/>
    <col min="2121" max="2122" width="16" customWidth="1"/>
    <col min="2123" max="2123" width="5" customWidth="1"/>
    <col min="2124" max="2125" width="16" customWidth="1"/>
    <col min="2126" max="2126" width="5" customWidth="1"/>
    <col min="2127" max="2128" width="16" customWidth="1"/>
    <col min="2129" max="2129" width="5" customWidth="1"/>
    <col min="2130" max="2131" width="16" customWidth="1"/>
    <col min="2132" max="2132" width="5" customWidth="1"/>
    <col min="2133" max="2134" width="16" customWidth="1"/>
    <col min="2135" max="2135" width="5" customWidth="1"/>
    <col min="2136" max="2137" width="16" customWidth="1"/>
    <col min="2138" max="2138" width="5" customWidth="1"/>
    <col min="2287" max="2287" width="16" customWidth="1"/>
    <col min="2288" max="2288" width="40" customWidth="1"/>
    <col min="2289" max="2289" width="50" customWidth="1"/>
    <col min="2290" max="2291" width="16" customWidth="1"/>
    <col min="2292" max="2292" width="5" customWidth="1"/>
    <col min="2293" max="2294" width="16" customWidth="1"/>
    <col min="2295" max="2295" width="5" customWidth="1"/>
    <col min="2296" max="2297" width="16" customWidth="1"/>
    <col min="2298" max="2298" width="5" customWidth="1"/>
    <col min="2299" max="2300" width="16" customWidth="1"/>
    <col min="2301" max="2301" width="5" customWidth="1"/>
    <col min="2302" max="2303" width="16" customWidth="1"/>
    <col min="2304" max="2304" width="5" customWidth="1"/>
    <col min="2305" max="2306" width="16" customWidth="1"/>
    <col min="2307" max="2307" width="5" customWidth="1"/>
    <col min="2308" max="2309" width="16" customWidth="1"/>
    <col min="2310" max="2310" width="5" customWidth="1"/>
    <col min="2311" max="2312" width="16" customWidth="1"/>
    <col min="2313" max="2313" width="5" customWidth="1"/>
    <col min="2314" max="2315" width="16" customWidth="1"/>
    <col min="2316" max="2316" width="5" customWidth="1"/>
    <col min="2317" max="2318" width="16" customWidth="1"/>
    <col min="2319" max="2319" width="5" customWidth="1"/>
    <col min="2320" max="2321" width="16" customWidth="1"/>
    <col min="2322" max="2322" width="5" customWidth="1"/>
    <col min="2323" max="2324" width="16" customWidth="1"/>
    <col min="2325" max="2325" width="5" customWidth="1"/>
    <col min="2326" max="2327" width="16" customWidth="1"/>
    <col min="2328" max="2328" width="5" customWidth="1"/>
    <col min="2329" max="2330" width="16" customWidth="1"/>
    <col min="2331" max="2331" width="5" customWidth="1"/>
    <col min="2332" max="2333" width="16" customWidth="1"/>
    <col min="2334" max="2334" width="5" customWidth="1"/>
    <col min="2335" max="2336" width="16" customWidth="1"/>
    <col min="2337" max="2337" width="5" customWidth="1"/>
    <col min="2338" max="2339" width="16" customWidth="1"/>
    <col min="2340" max="2340" width="5" customWidth="1"/>
    <col min="2341" max="2342" width="16" customWidth="1"/>
    <col min="2343" max="2343" width="5" customWidth="1"/>
    <col min="2344" max="2345" width="16" customWidth="1"/>
    <col min="2346" max="2346" width="5" customWidth="1"/>
    <col min="2347" max="2348" width="16" customWidth="1"/>
    <col min="2349" max="2349" width="5" customWidth="1"/>
    <col min="2350" max="2351" width="16" customWidth="1"/>
    <col min="2352" max="2352" width="5" customWidth="1"/>
    <col min="2353" max="2354" width="16" customWidth="1"/>
    <col min="2355" max="2355" width="5" customWidth="1"/>
    <col min="2356" max="2357" width="16" customWidth="1"/>
    <col min="2358" max="2358" width="5" customWidth="1"/>
    <col min="2359" max="2360" width="16" customWidth="1"/>
    <col min="2361" max="2361" width="5" customWidth="1"/>
    <col min="2362" max="2363" width="16" customWidth="1"/>
    <col min="2364" max="2364" width="5" customWidth="1"/>
    <col min="2365" max="2366" width="16" customWidth="1"/>
    <col min="2367" max="2367" width="5" customWidth="1"/>
    <col min="2368" max="2369" width="16" customWidth="1"/>
    <col min="2370" max="2370" width="5" customWidth="1"/>
    <col min="2371" max="2372" width="16" customWidth="1"/>
    <col min="2373" max="2373" width="5" customWidth="1"/>
    <col min="2374" max="2375" width="16" customWidth="1"/>
    <col min="2376" max="2376" width="5" customWidth="1"/>
    <col min="2377" max="2378" width="16" customWidth="1"/>
    <col min="2379" max="2379" width="5" customWidth="1"/>
    <col min="2380" max="2381" width="16" customWidth="1"/>
    <col min="2382" max="2382" width="5" customWidth="1"/>
    <col min="2383" max="2384" width="16" customWidth="1"/>
    <col min="2385" max="2385" width="5" customWidth="1"/>
    <col min="2386" max="2387" width="16" customWidth="1"/>
    <col min="2388" max="2388" width="5" customWidth="1"/>
    <col min="2389" max="2390" width="16" customWidth="1"/>
    <col min="2391" max="2391" width="5" customWidth="1"/>
    <col min="2392" max="2393" width="16" customWidth="1"/>
    <col min="2394" max="2394" width="5" customWidth="1"/>
    <col min="2543" max="2543" width="16" customWidth="1"/>
    <col min="2544" max="2544" width="40" customWidth="1"/>
    <col min="2545" max="2545" width="50" customWidth="1"/>
    <col min="2546" max="2547" width="16" customWidth="1"/>
    <col min="2548" max="2548" width="5" customWidth="1"/>
    <col min="2549" max="2550" width="16" customWidth="1"/>
    <col min="2551" max="2551" width="5" customWidth="1"/>
    <col min="2552" max="2553" width="16" customWidth="1"/>
    <col min="2554" max="2554" width="5" customWidth="1"/>
    <col min="2555" max="2556" width="16" customWidth="1"/>
    <col min="2557" max="2557" width="5" customWidth="1"/>
    <col min="2558" max="2559" width="16" customWidth="1"/>
    <col min="2560" max="2560" width="5" customWidth="1"/>
    <col min="2561" max="2562" width="16" customWidth="1"/>
    <col min="2563" max="2563" width="5" customWidth="1"/>
    <col min="2564" max="2565" width="16" customWidth="1"/>
    <col min="2566" max="2566" width="5" customWidth="1"/>
    <col min="2567" max="2568" width="16" customWidth="1"/>
    <col min="2569" max="2569" width="5" customWidth="1"/>
    <col min="2570" max="2571" width="16" customWidth="1"/>
    <col min="2572" max="2572" width="5" customWidth="1"/>
    <col min="2573" max="2574" width="16" customWidth="1"/>
    <col min="2575" max="2575" width="5" customWidth="1"/>
    <col min="2576" max="2577" width="16" customWidth="1"/>
    <col min="2578" max="2578" width="5" customWidth="1"/>
    <col min="2579" max="2580" width="16" customWidth="1"/>
    <col min="2581" max="2581" width="5" customWidth="1"/>
    <col min="2582" max="2583" width="16" customWidth="1"/>
    <col min="2584" max="2584" width="5" customWidth="1"/>
    <col min="2585" max="2586" width="16" customWidth="1"/>
    <col min="2587" max="2587" width="5" customWidth="1"/>
    <col min="2588" max="2589" width="16" customWidth="1"/>
    <col min="2590" max="2590" width="5" customWidth="1"/>
    <col min="2591" max="2592" width="16" customWidth="1"/>
    <col min="2593" max="2593" width="5" customWidth="1"/>
    <col min="2594" max="2595" width="16" customWidth="1"/>
    <col min="2596" max="2596" width="5" customWidth="1"/>
    <col min="2597" max="2598" width="16" customWidth="1"/>
    <col min="2599" max="2599" width="5" customWidth="1"/>
    <col min="2600" max="2601" width="16" customWidth="1"/>
    <col min="2602" max="2602" width="5" customWidth="1"/>
    <col min="2603" max="2604" width="16" customWidth="1"/>
    <col min="2605" max="2605" width="5" customWidth="1"/>
    <col min="2606" max="2607" width="16" customWidth="1"/>
    <col min="2608" max="2608" width="5" customWidth="1"/>
    <col min="2609" max="2610" width="16" customWidth="1"/>
    <col min="2611" max="2611" width="5" customWidth="1"/>
    <col min="2612" max="2613" width="16" customWidth="1"/>
    <col min="2614" max="2614" width="5" customWidth="1"/>
    <col min="2615" max="2616" width="16" customWidth="1"/>
    <col min="2617" max="2617" width="5" customWidth="1"/>
    <col min="2618" max="2619" width="16" customWidth="1"/>
    <col min="2620" max="2620" width="5" customWidth="1"/>
    <col min="2621" max="2622" width="16" customWidth="1"/>
    <col min="2623" max="2623" width="5" customWidth="1"/>
    <col min="2624" max="2625" width="16" customWidth="1"/>
    <col min="2626" max="2626" width="5" customWidth="1"/>
    <col min="2627" max="2628" width="16" customWidth="1"/>
    <col min="2629" max="2629" width="5" customWidth="1"/>
    <col min="2630" max="2631" width="16" customWidth="1"/>
    <col min="2632" max="2632" width="5" customWidth="1"/>
    <col min="2633" max="2634" width="16" customWidth="1"/>
    <col min="2635" max="2635" width="5" customWidth="1"/>
    <col min="2636" max="2637" width="16" customWidth="1"/>
    <col min="2638" max="2638" width="5" customWidth="1"/>
    <col min="2639" max="2640" width="16" customWidth="1"/>
    <col min="2641" max="2641" width="5" customWidth="1"/>
    <col min="2642" max="2643" width="16" customWidth="1"/>
    <col min="2644" max="2644" width="5" customWidth="1"/>
    <col min="2645" max="2646" width="16" customWidth="1"/>
    <col min="2647" max="2647" width="5" customWidth="1"/>
    <col min="2648" max="2649" width="16" customWidth="1"/>
    <col min="2650" max="2650" width="5" customWidth="1"/>
    <col min="2799" max="2799" width="16" customWidth="1"/>
    <col min="2800" max="2800" width="40" customWidth="1"/>
    <col min="2801" max="2801" width="50" customWidth="1"/>
    <col min="2802" max="2803" width="16" customWidth="1"/>
    <col min="2804" max="2804" width="5" customWidth="1"/>
    <col min="2805" max="2806" width="16" customWidth="1"/>
    <col min="2807" max="2807" width="5" customWidth="1"/>
    <col min="2808" max="2809" width="16" customWidth="1"/>
    <col min="2810" max="2810" width="5" customWidth="1"/>
    <col min="2811" max="2812" width="16" customWidth="1"/>
    <col min="2813" max="2813" width="5" customWidth="1"/>
    <col min="2814" max="2815" width="16" customWidth="1"/>
    <col min="2816" max="2816" width="5" customWidth="1"/>
    <col min="2817" max="2818" width="16" customWidth="1"/>
    <col min="2819" max="2819" width="5" customWidth="1"/>
    <col min="2820" max="2821" width="16" customWidth="1"/>
    <col min="2822" max="2822" width="5" customWidth="1"/>
    <col min="2823" max="2824" width="16" customWidth="1"/>
    <col min="2825" max="2825" width="5" customWidth="1"/>
    <col min="2826" max="2827" width="16" customWidth="1"/>
    <col min="2828" max="2828" width="5" customWidth="1"/>
    <col min="2829" max="2830" width="16" customWidth="1"/>
    <col min="2831" max="2831" width="5" customWidth="1"/>
    <col min="2832" max="2833" width="16" customWidth="1"/>
    <col min="2834" max="2834" width="5" customWidth="1"/>
    <col min="2835" max="2836" width="16" customWidth="1"/>
    <col min="2837" max="2837" width="5" customWidth="1"/>
    <col min="2838" max="2839" width="16" customWidth="1"/>
    <col min="2840" max="2840" width="5" customWidth="1"/>
    <col min="2841" max="2842" width="16" customWidth="1"/>
    <col min="2843" max="2843" width="5" customWidth="1"/>
    <col min="2844" max="2845" width="16" customWidth="1"/>
    <col min="2846" max="2846" width="5" customWidth="1"/>
    <col min="2847" max="2848" width="16" customWidth="1"/>
    <col min="2849" max="2849" width="5" customWidth="1"/>
    <col min="2850" max="2851" width="16" customWidth="1"/>
    <col min="2852" max="2852" width="5" customWidth="1"/>
    <col min="2853" max="2854" width="16" customWidth="1"/>
    <col min="2855" max="2855" width="5" customWidth="1"/>
    <col min="2856" max="2857" width="16" customWidth="1"/>
    <col min="2858" max="2858" width="5" customWidth="1"/>
    <col min="2859" max="2860" width="16" customWidth="1"/>
    <col min="2861" max="2861" width="5" customWidth="1"/>
    <col min="2862" max="2863" width="16" customWidth="1"/>
    <col min="2864" max="2864" width="5" customWidth="1"/>
    <col min="2865" max="2866" width="16" customWidth="1"/>
    <col min="2867" max="2867" width="5" customWidth="1"/>
    <col min="2868" max="2869" width="16" customWidth="1"/>
    <col min="2870" max="2870" width="5" customWidth="1"/>
    <col min="2871" max="2872" width="16" customWidth="1"/>
    <col min="2873" max="2873" width="5" customWidth="1"/>
    <col min="2874" max="2875" width="16" customWidth="1"/>
    <col min="2876" max="2876" width="5" customWidth="1"/>
    <col min="2877" max="2878" width="16" customWidth="1"/>
    <col min="2879" max="2879" width="5" customWidth="1"/>
    <col min="2880" max="2881" width="16" customWidth="1"/>
    <col min="2882" max="2882" width="5" customWidth="1"/>
    <col min="2883" max="2884" width="16" customWidth="1"/>
    <col min="2885" max="2885" width="5" customWidth="1"/>
    <col min="2886" max="2887" width="16" customWidth="1"/>
    <col min="2888" max="2888" width="5" customWidth="1"/>
    <col min="2889" max="2890" width="16" customWidth="1"/>
    <col min="2891" max="2891" width="5" customWidth="1"/>
    <col min="2892" max="2893" width="16" customWidth="1"/>
    <col min="2894" max="2894" width="5" customWidth="1"/>
    <col min="2895" max="2896" width="16" customWidth="1"/>
    <col min="2897" max="2897" width="5" customWidth="1"/>
    <col min="2898" max="2899" width="16" customWidth="1"/>
    <col min="2900" max="2900" width="5" customWidth="1"/>
    <col min="2901" max="2902" width="16" customWidth="1"/>
    <col min="2903" max="2903" width="5" customWidth="1"/>
    <col min="2904" max="2905" width="16" customWidth="1"/>
    <col min="2906" max="2906" width="5" customWidth="1"/>
    <col min="3055" max="3055" width="16" customWidth="1"/>
    <col min="3056" max="3056" width="40" customWidth="1"/>
    <col min="3057" max="3057" width="50" customWidth="1"/>
    <col min="3058" max="3059" width="16" customWidth="1"/>
    <col min="3060" max="3060" width="5" customWidth="1"/>
    <col min="3061" max="3062" width="16" customWidth="1"/>
    <col min="3063" max="3063" width="5" customWidth="1"/>
    <col min="3064" max="3065" width="16" customWidth="1"/>
    <col min="3066" max="3066" width="5" customWidth="1"/>
    <col min="3067" max="3068" width="16" customWidth="1"/>
    <col min="3069" max="3069" width="5" customWidth="1"/>
    <col min="3070" max="3071" width="16" customWidth="1"/>
    <col min="3072" max="3072" width="5" customWidth="1"/>
    <col min="3073" max="3074" width="16" customWidth="1"/>
    <col min="3075" max="3075" width="5" customWidth="1"/>
    <col min="3076" max="3077" width="16" customWidth="1"/>
    <col min="3078" max="3078" width="5" customWidth="1"/>
    <col min="3079" max="3080" width="16" customWidth="1"/>
    <col min="3081" max="3081" width="5" customWidth="1"/>
    <col min="3082" max="3083" width="16" customWidth="1"/>
    <col min="3084" max="3084" width="5" customWidth="1"/>
    <col min="3085" max="3086" width="16" customWidth="1"/>
    <col min="3087" max="3087" width="5" customWidth="1"/>
    <col min="3088" max="3089" width="16" customWidth="1"/>
    <col min="3090" max="3090" width="5" customWidth="1"/>
    <col min="3091" max="3092" width="16" customWidth="1"/>
    <col min="3093" max="3093" width="5" customWidth="1"/>
    <col min="3094" max="3095" width="16" customWidth="1"/>
    <col min="3096" max="3096" width="5" customWidth="1"/>
    <col min="3097" max="3098" width="16" customWidth="1"/>
    <col min="3099" max="3099" width="5" customWidth="1"/>
    <col min="3100" max="3101" width="16" customWidth="1"/>
    <col min="3102" max="3102" width="5" customWidth="1"/>
    <col min="3103" max="3104" width="16" customWidth="1"/>
    <col min="3105" max="3105" width="5" customWidth="1"/>
    <col min="3106" max="3107" width="16" customWidth="1"/>
    <col min="3108" max="3108" width="5" customWidth="1"/>
    <col min="3109" max="3110" width="16" customWidth="1"/>
    <col min="3111" max="3111" width="5" customWidth="1"/>
    <col min="3112" max="3113" width="16" customWidth="1"/>
    <col min="3114" max="3114" width="5" customWidth="1"/>
    <col min="3115" max="3116" width="16" customWidth="1"/>
    <col min="3117" max="3117" width="5" customWidth="1"/>
    <col min="3118" max="3119" width="16" customWidth="1"/>
    <col min="3120" max="3120" width="5" customWidth="1"/>
    <col min="3121" max="3122" width="16" customWidth="1"/>
    <col min="3123" max="3123" width="5" customWidth="1"/>
    <col min="3124" max="3125" width="16" customWidth="1"/>
    <col min="3126" max="3126" width="5" customWidth="1"/>
    <col min="3127" max="3128" width="16" customWidth="1"/>
    <col min="3129" max="3129" width="5" customWidth="1"/>
    <col min="3130" max="3131" width="16" customWidth="1"/>
    <col min="3132" max="3132" width="5" customWidth="1"/>
    <col min="3133" max="3134" width="16" customWidth="1"/>
    <col min="3135" max="3135" width="5" customWidth="1"/>
    <col min="3136" max="3137" width="16" customWidth="1"/>
    <col min="3138" max="3138" width="5" customWidth="1"/>
    <col min="3139" max="3140" width="16" customWidth="1"/>
    <col min="3141" max="3141" width="5" customWidth="1"/>
    <col min="3142" max="3143" width="16" customWidth="1"/>
    <col min="3144" max="3144" width="5" customWidth="1"/>
    <col min="3145" max="3146" width="16" customWidth="1"/>
    <col min="3147" max="3147" width="5" customWidth="1"/>
    <col min="3148" max="3149" width="16" customWidth="1"/>
    <col min="3150" max="3150" width="5" customWidth="1"/>
    <col min="3151" max="3152" width="16" customWidth="1"/>
    <col min="3153" max="3153" width="5" customWidth="1"/>
    <col min="3154" max="3155" width="16" customWidth="1"/>
    <col min="3156" max="3156" width="5" customWidth="1"/>
    <col min="3157" max="3158" width="16" customWidth="1"/>
    <col min="3159" max="3159" width="5" customWidth="1"/>
    <col min="3160" max="3161" width="16" customWidth="1"/>
    <col min="3162" max="3162" width="5" customWidth="1"/>
    <col min="3311" max="3311" width="16" customWidth="1"/>
    <col min="3312" max="3312" width="40" customWidth="1"/>
    <col min="3313" max="3313" width="50" customWidth="1"/>
    <col min="3314" max="3315" width="16" customWidth="1"/>
    <col min="3316" max="3316" width="5" customWidth="1"/>
    <col min="3317" max="3318" width="16" customWidth="1"/>
    <col min="3319" max="3319" width="5" customWidth="1"/>
    <col min="3320" max="3321" width="16" customWidth="1"/>
    <col min="3322" max="3322" width="5" customWidth="1"/>
    <col min="3323" max="3324" width="16" customWidth="1"/>
    <col min="3325" max="3325" width="5" customWidth="1"/>
    <col min="3326" max="3327" width="16" customWidth="1"/>
    <col min="3328" max="3328" width="5" customWidth="1"/>
    <col min="3329" max="3330" width="16" customWidth="1"/>
    <col min="3331" max="3331" width="5" customWidth="1"/>
    <col min="3332" max="3333" width="16" customWidth="1"/>
    <col min="3334" max="3334" width="5" customWidth="1"/>
    <col min="3335" max="3336" width="16" customWidth="1"/>
    <col min="3337" max="3337" width="5" customWidth="1"/>
    <col min="3338" max="3339" width="16" customWidth="1"/>
    <col min="3340" max="3340" width="5" customWidth="1"/>
    <col min="3341" max="3342" width="16" customWidth="1"/>
    <col min="3343" max="3343" width="5" customWidth="1"/>
    <col min="3344" max="3345" width="16" customWidth="1"/>
    <col min="3346" max="3346" width="5" customWidth="1"/>
    <col min="3347" max="3348" width="16" customWidth="1"/>
    <col min="3349" max="3349" width="5" customWidth="1"/>
    <col min="3350" max="3351" width="16" customWidth="1"/>
    <col min="3352" max="3352" width="5" customWidth="1"/>
    <col min="3353" max="3354" width="16" customWidth="1"/>
    <col min="3355" max="3355" width="5" customWidth="1"/>
    <col min="3356" max="3357" width="16" customWidth="1"/>
    <col min="3358" max="3358" width="5" customWidth="1"/>
    <col min="3359" max="3360" width="16" customWidth="1"/>
    <col min="3361" max="3361" width="5" customWidth="1"/>
    <col min="3362" max="3363" width="16" customWidth="1"/>
    <col min="3364" max="3364" width="5" customWidth="1"/>
    <col min="3365" max="3366" width="16" customWidth="1"/>
    <col min="3367" max="3367" width="5" customWidth="1"/>
    <col min="3368" max="3369" width="16" customWidth="1"/>
    <col min="3370" max="3370" width="5" customWidth="1"/>
    <col min="3371" max="3372" width="16" customWidth="1"/>
    <col min="3373" max="3373" width="5" customWidth="1"/>
    <col min="3374" max="3375" width="16" customWidth="1"/>
    <col min="3376" max="3376" width="5" customWidth="1"/>
    <col min="3377" max="3378" width="16" customWidth="1"/>
    <col min="3379" max="3379" width="5" customWidth="1"/>
    <col min="3380" max="3381" width="16" customWidth="1"/>
    <col min="3382" max="3382" width="5" customWidth="1"/>
    <col min="3383" max="3384" width="16" customWidth="1"/>
    <col min="3385" max="3385" width="5" customWidth="1"/>
    <col min="3386" max="3387" width="16" customWidth="1"/>
    <col min="3388" max="3388" width="5" customWidth="1"/>
    <col min="3389" max="3390" width="16" customWidth="1"/>
    <col min="3391" max="3391" width="5" customWidth="1"/>
    <col min="3392" max="3393" width="16" customWidth="1"/>
    <col min="3394" max="3394" width="5" customWidth="1"/>
    <col min="3395" max="3396" width="16" customWidth="1"/>
    <col min="3397" max="3397" width="5" customWidth="1"/>
    <col min="3398" max="3399" width="16" customWidth="1"/>
    <col min="3400" max="3400" width="5" customWidth="1"/>
    <col min="3401" max="3402" width="16" customWidth="1"/>
    <col min="3403" max="3403" width="5" customWidth="1"/>
    <col min="3404" max="3405" width="16" customWidth="1"/>
    <col min="3406" max="3406" width="5" customWidth="1"/>
    <col min="3407" max="3408" width="16" customWidth="1"/>
    <col min="3409" max="3409" width="5" customWidth="1"/>
    <col min="3410" max="3411" width="16" customWidth="1"/>
    <col min="3412" max="3412" width="5" customWidth="1"/>
    <col min="3413" max="3414" width="16" customWidth="1"/>
    <col min="3415" max="3415" width="5" customWidth="1"/>
    <col min="3416" max="3417" width="16" customWidth="1"/>
    <col min="3418" max="3418" width="5" customWidth="1"/>
    <col min="3567" max="3567" width="16" customWidth="1"/>
    <col min="3568" max="3568" width="40" customWidth="1"/>
    <col min="3569" max="3569" width="50" customWidth="1"/>
    <col min="3570" max="3571" width="16" customWidth="1"/>
    <col min="3572" max="3572" width="5" customWidth="1"/>
    <col min="3573" max="3574" width="16" customWidth="1"/>
    <col min="3575" max="3575" width="5" customWidth="1"/>
    <col min="3576" max="3577" width="16" customWidth="1"/>
    <col min="3578" max="3578" width="5" customWidth="1"/>
    <col min="3579" max="3580" width="16" customWidth="1"/>
    <col min="3581" max="3581" width="5" customWidth="1"/>
    <col min="3582" max="3583" width="16" customWidth="1"/>
    <col min="3584" max="3584" width="5" customWidth="1"/>
    <col min="3585" max="3586" width="16" customWidth="1"/>
    <col min="3587" max="3587" width="5" customWidth="1"/>
    <col min="3588" max="3589" width="16" customWidth="1"/>
    <col min="3590" max="3590" width="5" customWidth="1"/>
    <col min="3591" max="3592" width="16" customWidth="1"/>
    <col min="3593" max="3593" width="5" customWidth="1"/>
    <col min="3594" max="3595" width="16" customWidth="1"/>
    <col min="3596" max="3596" width="5" customWidth="1"/>
    <col min="3597" max="3598" width="16" customWidth="1"/>
    <col min="3599" max="3599" width="5" customWidth="1"/>
    <col min="3600" max="3601" width="16" customWidth="1"/>
    <col min="3602" max="3602" width="5" customWidth="1"/>
    <col min="3603" max="3604" width="16" customWidth="1"/>
    <col min="3605" max="3605" width="5" customWidth="1"/>
    <col min="3606" max="3607" width="16" customWidth="1"/>
    <col min="3608" max="3608" width="5" customWidth="1"/>
    <col min="3609" max="3610" width="16" customWidth="1"/>
    <col min="3611" max="3611" width="5" customWidth="1"/>
    <col min="3612" max="3613" width="16" customWidth="1"/>
    <col min="3614" max="3614" width="5" customWidth="1"/>
    <col min="3615" max="3616" width="16" customWidth="1"/>
    <col min="3617" max="3617" width="5" customWidth="1"/>
    <col min="3618" max="3619" width="16" customWidth="1"/>
    <col min="3620" max="3620" width="5" customWidth="1"/>
    <col min="3621" max="3622" width="16" customWidth="1"/>
    <col min="3623" max="3623" width="5" customWidth="1"/>
    <col min="3624" max="3625" width="16" customWidth="1"/>
    <col min="3626" max="3626" width="5" customWidth="1"/>
    <col min="3627" max="3628" width="16" customWidth="1"/>
    <col min="3629" max="3629" width="5" customWidth="1"/>
    <col min="3630" max="3631" width="16" customWidth="1"/>
    <col min="3632" max="3632" width="5" customWidth="1"/>
    <col min="3633" max="3634" width="16" customWidth="1"/>
    <col min="3635" max="3635" width="5" customWidth="1"/>
    <col min="3636" max="3637" width="16" customWidth="1"/>
    <col min="3638" max="3638" width="5" customWidth="1"/>
    <col min="3639" max="3640" width="16" customWidth="1"/>
    <col min="3641" max="3641" width="5" customWidth="1"/>
    <col min="3642" max="3643" width="16" customWidth="1"/>
    <col min="3644" max="3644" width="5" customWidth="1"/>
    <col min="3645" max="3646" width="16" customWidth="1"/>
    <col min="3647" max="3647" width="5" customWidth="1"/>
    <col min="3648" max="3649" width="16" customWidth="1"/>
    <col min="3650" max="3650" width="5" customWidth="1"/>
    <col min="3651" max="3652" width="16" customWidth="1"/>
    <col min="3653" max="3653" width="5" customWidth="1"/>
    <col min="3654" max="3655" width="16" customWidth="1"/>
    <col min="3656" max="3656" width="5" customWidth="1"/>
    <col min="3657" max="3658" width="16" customWidth="1"/>
    <col min="3659" max="3659" width="5" customWidth="1"/>
    <col min="3660" max="3661" width="16" customWidth="1"/>
    <col min="3662" max="3662" width="5" customWidth="1"/>
    <col min="3663" max="3664" width="16" customWidth="1"/>
    <col min="3665" max="3665" width="5" customWidth="1"/>
    <col min="3666" max="3667" width="16" customWidth="1"/>
    <col min="3668" max="3668" width="5" customWidth="1"/>
    <col min="3669" max="3670" width="16" customWidth="1"/>
    <col min="3671" max="3671" width="5" customWidth="1"/>
    <col min="3672" max="3673" width="16" customWidth="1"/>
    <col min="3674" max="3674" width="5" customWidth="1"/>
    <col min="3823" max="3823" width="16" customWidth="1"/>
    <col min="3824" max="3824" width="40" customWidth="1"/>
    <col min="3825" max="3825" width="50" customWidth="1"/>
    <col min="3826" max="3827" width="16" customWidth="1"/>
    <col min="3828" max="3828" width="5" customWidth="1"/>
    <col min="3829" max="3830" width="16" customWidth="1"/>
    <col min="3831" max="3831" width="5" customWidth="1"/>
    <col min="3832" max="3833" width="16" customWidth="1"/>
    <col min="3834" max="3834" width="5" customWidth="1"/>
    <col min="3835" max="3836" width="16" customWidth="1"/>
    <col min="3837" max="3837" width="5" customWidth="1"/>
    <col min="3838" max="3839" width="16" customWidth="1"/>
    <col min="3840" max="3840" width="5" customWidth="1"/>
    <col min="3841" max="3842" width="16" customWidth="1"/>
    <col min="3843" max="3843" width="5" customWidth="1"/>
    <col min="3844" max="3845" width="16" customWidth="1"/>
    <col min="3846" max="3846" width="5" customWidth="1"/>
    <col min="3847" max="3848" width="16" customWidth="1"/>
    <col min="3849" max="3849" width="5" customWidth="1"/>
    <col min="3850" max="3851" width="16" customWidth="1"/>
    <col min="3852" max="3852" width="5" customWidth="1"/>
    <col min="3853" max="3854" width="16" customWidth="1"/>
    <col min="3855" max="3855" width="5" customWidth="1"/>
    <col min="3856" max="3857" width="16" customWidth="1"/>
    <col min="3858" max="3858" width="5" customWidth="1"/>
    <col min="3859" max="3860" width="16" customWidth="1"/>
    <col min="3861" max="3861" width="5" customWidth="1"/>
    <col min="3862" max="3863" width="16" customWidth="1"/>
    <col min="3864" max="3864" width="5" customWidth="1"/>
    <col min="3865" max="3866" width="16" customWidth="1"/>
    <col min="3867" max="3867" width="5" customWidth="1"/>
    <col min="3868" max="3869" width="16" customWidth="1"/>
    <col min="3870" max="3870" width="5" customWidth="1"/>
    <col min="3871" max="3872" width="16" customWidth="1"/>
    <col min="3873" max="3873" width="5" customWidth="1"/>
    <col min="3874" max="3875" width="16" customWidth="1"/>
    <col min="3876" max="3876" width="5" customWidth="1"/>
    <col min="3877" max="3878" width="16" customWidth="1"/>
    <col min="3879" max="3879" width="5" customWidth="1"/>
    <col min="3880" max="3881" width="16" customWidth="1"/>
    <col min="3882" max="3882" width="5" customWidth="1"/>
    <col min="3883" max="3884" width="16" customWidth="1"/>
    <col min="3885" max="3885" width="5" customWidth="1"/>
    <col min="3886" max="3887" width="16" customWidth="1"/>
    <col min="3888" max="3888" width="5" customWidth="1"/>
    <col min="3889" max="3890" width="16" customWidth="1"/>
    <col min="3891" max="3891" width="5" customWidth="1"/>
    <col min="3892" max="3893" width="16" customWidth="1"/>
    <col min="3894" max="3894" width="5" customWidth="1"/>
    <col min="3895" max="3896" width="16" customWidth="1"/>
    <col min="3897" max="3897" width="5" customWidth="1"/>
    <col min="3898" max="3899" width="16" customWidth="1"/>
    <col min="3900" max="3900" width="5" customWidth="1"/>
    <col min="3901" max="3902" width="16" customWidth="1"/>
    <col min="3903" max="3903" width="5" customWidth="1"/>
    <col min="3904" max="3905" width="16" customWidth="1"/>
    <col min="3906" max="3906" width="5" customWidth="1"/>
    <col min="3907" max="3908" width="16" customWidth="1"/>
    <col min="3909" max="3909" width="5" customWidth="1"/>
    <col min="3910" max="3911" width="16" customWidth="1"/>
    <col min="3912" max="3912" width="5" customWidth="1"/>
    <col min="3913" max="3914" width="16" customWidth="1"/>
    <col min="3915" max="3915" width="5" customWidth="1"/>
    <col min="3916" max="3917" width="16" customWidth="1"/>
    <col min="3918" max="3918" width="5" customWidth="1"/>
    <col min="3919" max="3920" width="16" customWidth="1"/>
    <col min="3921" max="3921" width="5" customWidth="1"/>
    <col min="3922" max="3923" width="16" customWidth="1"/>
    <col min="3924" max="3924" width="5" customWidth="1"/>
    <col min="3925" max="3926" width="16" customWidth="1"/>
    <col min="3927" max="3927" width="5" customWidth="1"/>
    <col min="3928" max="3929" width="16" customWidth="1"/>
    <col min="3930" max="3930" width="5" customWidth="1"/>
    <col min="4079" max="4079" width="16" customWidth="1"/>
    <col min="4080" max="4080" width="40" customWidth="1"/>
    <col min="4081" max="4081" width="50" customWidth="1"/>
    <col min="4082" max="4083" width="16" customWidth="1"/>
    <col min="4084" max="4084" width="5" customWidth="1"/>
    <col min="4085" max="4086" width="16" customWidth="1"/>
    <col min="4087" max="4087" width="5" customWidth="1"/>
    <col min="4088" max="4089" width="16" customWidth="1"/>
    <col min="4090" max="4090" width="5" customWidth="1"/>
    <col min="4091" max="4092" width="16" customWidth="1"/>
    <col min="4093" max="4093" width="5" customWidth="1"/>
    <col min="4094" max="4095" width="16" customWidth="1"/>
    <col min="4096" max="4096" width="5" customWidth="1"/>
    <col min="4097" max="4098" width="16" customWidth="1"/>
    <col min="4099" max="4099" width="5" customWidth="1"/>
    <col min="4100" max="4101" width="16" customWidth="1"/>
    <col min="4102" max="4102" width="5" customWidth="1"/>
    <col min="4103" max="4104" width="16" customWidth="1"/>
    <col min="4105" max="4105" width="5" customWidth="1"/>
    <col min="4106" max="4107" width="16" customWidth="1"/>
    <col min="4108" max="4108" width="5" customWidth="1"/>
    <col min="4109" max="4110" width="16" customWidth="1"/>
    <col min="4111" max="4111" width="5" customWidth="1"/>
    <col min="4112" max="4113" width="16" customWidth="1"/>
    <col min="4114" max="4114" width="5" customWidth="1"/>
    <col min="4115" max="4116" width="16" customWidth="1"/>
    <col min="4117" max="4117" width="5" customWidth="1"/>
    <col min="4118" max="4119" width="16" customWidth="1"/>
    <col min="4120" max="4120" width="5" customWidth="1"/>
    <col min="4121" max="4122" width="16" customWidth="1"/>
    <col min="4123" max="4123" width="5" customWidth="1"/>
    <col min="4124" max="4125" width="16" customWidth="1"/>
    <col min="4126" max="4126" width="5" customWidth="1"/>
    <col min="4127" max="4128" width="16" customWidth="1"/>
    <col min="4129" max="4129" width="5" customWidth="1"/>
    <col min="4130" max="4131" width="16" customWidth="1"/>
    <col min="4132" max="4132" width="5" customWidth="1"/>
    <col min="4133" max="4134" width="16" customWidth="1"/>
    <col min="4135" max="4135" width="5" customWidth="1"/>
    <col min="4136" max="4137" width="16" customWidth="1"/>
    <col min="4138" max="4138" width="5" customWidth="1"/>
    <col min="4139" max="4140" width="16" customWidth="1"/>
    <col min="4141" max="4141" width="5" customWidth="1"/>
    <col min="4142" max="4143" width="16" customWidth="1"/>
    <col min="4144" max="4144" width="5" customWidth="1"/>
    <col min="4145" max="4146" width="16" customWidth="1"/>
    <col min="4147" max="4147" width="5" customWidth="1"/>
    <col min="4148" max="4149" width="16" customWidth="1"/>
    <col min="4150" max="4150" width="5" customWidth="1"/>
    <col min="4151" max="4152" width="16" customWidth="1"/>
    <col min="4153" max="4153" width="5" customWidth="1"/>
    <col min="4154" max="4155" width="16" customWidth="1"/>
    <col min="4156" max="4156" width="5" customWidth="1"/>
    <col min="4157" max="4158" width="16" customWidth="1"/>
    <col min="4159" max="4159" width="5" customWidth="1"/>
    <col min="4160" max="4161" width="16" customWidth="1"/>
    <col min="4162" max="4162" width="5" customWidth="1"/>
    <col min="4163" max="4164" width="16" customWidth="1"/>
    <col min="4165" max="4165" width="5" customWidth="1"/>
    <col min="4166" max="4167" width="16" customWidth="1"/>
    <col min="4168" max="4168" width="5" customWidth="1"/>
    <col min="4169" max="4170" width="16" customWidth="1"/>
    <col min="4171" max="4171" width="5" customWidth="1"/>
    <col min="4172" max="4173" width="16" customWidth="1"/>
    <col min="4174" max="4174" width="5" customWidth="1"/>
    <col min="4175" max="4176" width="16" customWidth="1"/>
    <col min="4177" max="4177" width="5" customWidth="1"/>
    <col min="4178" max="4179" width="16" customWidth="1"/>
    <col min="4180" max="4180" width="5" customWidth="1"/>
    <col min="4181" max="4182" width="16" customWidth="1"/>
    <col min="4183" max="4183" width="5" customWidth="1"/>
    <col min="4184" max="4185" width="16" customWidth="1"/>
    <col min="4186" max="4186" width="5" customWidth="1"/>
    <col min="4335" max="4335" width="16" customWidth="1"/>
    <col min="4336" max="4336" width="40" customWidth="1"/>
    <col min="4337" max="4337" width="50" customWidth="1"/>
    <col min="4338" max="4339" width="16" customWidth="1"/>
    <col min="4340" max="4340" width="5" customWidth="1"/>
    <col min="4341" max="4342" width="16" customWidth="1"/>
    <col min="4343" max="4343" width="5" customWidth="1"/>
    <col min="4344" max="4345" width="16" customWidth="1"/>
    <col min="4346" max="4346" width="5" customWidth="1"/>
    <col min="4347" max="4348" width="16" customWidth="1"/>
    <col min="4349" max="4349" width="5" customWidth="1"/>
    <col min="4350" max="4351" width="16" customWidth="1"/>
    <col min="4352" max="4352" width="5" customWidth="1"/>
    <col min="4353" max="4354" width="16" customWidth="1"/>
    <col min="4355" max="4355" width="5" customWidth="1"/>
    <col min="4356" max="4357" width="16" customWidth="1"/>
    <col min="4358" max="4358" width="5" customWidth="1"/>
    <col min="4359" max="4360" width="16" customWidth="1"/>
    <col min="4361" max="4361" width="5" customWidth="1"/>
    <col min="4362" max="4363" width="16" customWidth="1"/>
    <col min="4364" max="4364" width="5" customWidth="1"/>
    <col min="4365" max="4366" width="16" customWidth="1"/>
    <col min="4367" max="4367" width="5" customWidth="1"/>
    <col min="4368" max="4369" width="16" customWidth="1"/>
    <col min="4370" max="4370" width="5" customWidth="1"/>
    <col min="4371" max="4372" width="16" customWidth="1"/>
    <col min="4373" max="4373" width="5" customWidth="1"/>
    <col min="4374" max="4375" width="16" customWidth="1"/>
    <col min="4376" max="4376" width="5" customWidth="1"/>
    <col min="4377" max="4378" width="16" customWidth="1"/>
    <col min="4379" max="4379" width="5" customWidth="1"/>
    <col min="4380" max="4381" width="16" customWidth="1"/>
    <col min="4382" max="4382" width="5" customWidth="1"/>
    <col min="4383" max="4384" width="16" customWidth="1"/>
    <col min="4385" max="4385" width="5" customWidth="1"/>
    <col min="4386" max="4387" width="16" customWidth="1"/>
    <col min="4388" max="4388" width="5" customWidth="1"/>
    <col min="4389" max="4390" width="16" customWidth="1"/>
    <col min="4391" max="4391" width="5" customWidth="1"/>
    <col min="4392" max="4393" width="16" customWidth="1"/>
    <col min="4394" max="4394" width="5" customWidth="1"/>
    <col min="4395" max="4396" width="16" customWidth="1"/>
    <col min="4397" max="4397" width="5" customWidth="1"/>
    <col min="4398" max="4399" width="16" customWidth="1"/>
    <col min="4400" max="4400" width="5" customWidth="1"/>
    <col min="4401" max="4402" width="16" customWidth="1"/>
    <col min="4403" max="4403" width="5" customWidth="1"/>
    <col min="4404" max="4405" width="16" customWidth="1"/>
    <col min="4406" max="4406" width="5" customWidth="1"/>
    <col min="4407" max="4408" width="16" customWidth="1"/>
    <col min="4409" max="4409" width="5" customWidth="1"/>
    <col min="4410" max="4411" width="16" customWidth="1"/>
    <col min="4412" max="4412" width="5" customWidth="1"/>
    <col min="4413" max="4414" width="16" customWidth="1"/>
    <col min="4415" max="4415" width="5" customWidth="1"/>
    <col min="4416" max="4417" width="16" customWidth="1"/>
    <col min="4418" max="4418" width="5" customWidth="1"/>
    <col min="4419" max="4420" width="16" customWidth="1"/>
    <col min="4421" max="4421" width="5" customWidth="1"/>
    <col min="4422" max="4423" width="16" customWidth="1"/>
    <col min="4424" max="4424" width="5" customWidth="1"/>
    <col min="4425" max="4426" width="16" customWidth="1"/>
    <col min="4427" max="4427" width="5" customWidth="1"/>
    <col min="4428" max="4429" width="16" customWidth="1"/>
    <col min="4430" max="4430" width="5" customWidth="1"/>
    <col min="4431" max="4432" width="16" customWidth="1"/>
    <col min="4433" max="4433" width="5" customWidth="1"/>
    <col min="4434" max="4435" width="16" customWidth="1"/>
    <col min="4436" max="4436" width="5" customWidth="1"/>
    <col min="4437" max="4438" width="16" customWidth="1"/>
    <col min="4439" max="4439" width="5" customWidth="1"/>
    <col min="4440" max="4441" width="16" customWidth="1"/>
    <col min="4442" max="4442" width="5" customWidth="1"/>
    <col min="4591" max="4591" width="16" customWidth="1"/>
    <col min="4592" max="4592" width="40" customWidth="1"/>
    <col min="4593" max="4593" width="50" customWidth="1"/>
    <col min="4594" max="4595" width="16" customWidth="1"/>
    <col min="4596" max="4596" width="5" customWidth="1"/>
    <col min="4597" max="4598" width="16" customWidth="1"/>
    <col min="4599" max="4599" width="5" customWidth="1"/>
    <col min="4600" max="4601" width="16" customWidth="1"/>
    <col min="4602" max="4602" width="5" customWidth="1"/>
    <col min="4603" max="4604" width="16" customWidth="1"/>
    <col min="4605" max="4605" width="5" customWidth="1"/>
    <col min="4606" max="4607" width="16" customWidth="1"/>
    <col min="4608" max="4608" width="5" customWidth="1"/>
    <col min="4609" max="4610" width="16" customWidth="1"/>
    <col min="4611" max="4611" width="5" customWidth="1"/>
    <col min="4612" max="4613" width="16" customWidth="1"/>
    <col min="4614" max="4614" width="5" customWidth="1"/>
    <col min="4615" max="4616" width="16" customWidth="1"/>
    <col min="4617" max="4617" width="5" customWidth="1"/>
    <col min="4618" max="4619" width="16" customWidth="1"/>
    <col min="4620" max="4620" width="5" customWidth="1"/>
    <col min="4621" max="4622" width="16" customWidth="1"/>
    <col min="4623" max="4623" width="5" customWidth="1"/>
    <col min="4624" max="4625" width="16" customWidth="1"/>
    <col min="4626" max="4626" width="5" customWidth="1"/>
    <col min="4627" max="4628" width="16" customWidth="1"/>
    <col min="4629" max="4629" width="5" customWidth="1"/>
    <col min="4630" max="4631" width="16" customWidth="1"/>
    <col min="4632" max="4632" width="5" customWidth="1"/>
    <col min="4633" max="4634" width="16" customWidth="1"/>
    <col min="4635" max="4635" width="5" customWidth="1"/>
    <col min="4636" max="4637" width="16" customWidth="1"/>
    <col min="4638" max="4638" width="5" customWidth="1"/>
    <col min="4639" max="4640" width="16" customWidth="1"/>
    <col min="4641" max="4641" width="5" customWidth="1"/>
    <col min="4642" max="4643" width="16" customWidth="1"/>
    <col min="4644" max="4644" width="5" customWidth="1"/>
    <col min="4645" max="4646" width="16" customWidth="1"/>
    <col min="4647" max="4647" width="5" customWidth="1"/>
    <col min="4648" max="4649" width="16" customWidth="1"/>
    <col min="4650" max="4650" width="5" customWidth="1"/>
    <col min="4651" max="4652" width="16" customWidth="1"/>
    <col min="4653" max="4653" width="5" customWidth="1"/>
    <col min="4654" max="4655" width="16" customWidth="1"/>
    <col min="4656" max="4656" width="5" customWidth="1"/>
    <col min="4657" max="4658" width="16" customWidth="1"/>
    <col min="4659" max="4659" width="5" customWidth="1"/>
    <col min="4660" max="4661" width="16" customWidth="1"/>
    <col min="4662" max="4662" width="5" customWidth="1"/>
    <col min="4663" max="4664" width="16" customWidth="1"/>
    <col min="4665" max="4665" width="5" customWidth="1"/>
    <col min="4666" max="4667" width="16" customWidth="1"/>
    <col min="4668" max="4668" width="5" customWidth="1"/>
    <col min="4669" max="4670" width="16" customWidth="1"/>
    <col min="4671" max="4671" width="5" customWidth="1"/>
    <col min="4672" max="4673" width="16" customWidth="1"/>
    <col min="4674" max="4674" width="5" customWidth="1"/>
    <col min="4675" max="4676" width="16" customWidth="1"/>
    <col min="4677" max="4677" width="5" customWidth="1"/>
    <col min="4678" max="4679" width="16" customWidth="1"/>
    <col min="4680" max="4680" width="5" customWidth="1"/>
    <col min="4681" max="4682" width="16" customWidth="1"/>
    <col min="4683" max="4683" width="5" customWidth="1"/>
    <col min="4684" max="4685" width="16" customWidth="1"/>
    <col min="4686" max="4686" width="5" customWidth="1"/>
    <col min="4687" max="4688" width="16" customWidth="1"/>
    <col min="4689" max="4689" width="5" customWidth="1"/>
    <col min="4690" max="4691" width="16" customWidth="1"/>
    <col min="4692" max="4692" width="5" customWidth="1"/>
    <col min="4693" max="4694" width="16" customWidth="1"/>
    <col min="4695" max="4695" width="5" customWidth="1"/>
    <col min="4696" max="4697" width="16" customWidth="1"/>
    <col min="4698" max="4698" width="5" customWidth="1"/>
    <col min="4847" max="4847" width="16" customWidth="1"/>
    <col min="4848" max="4848" width="40" customWidth="1"/>
    <col min="4849" max="4849" width="50" customWidth="1"/>
    <col min="4850" max="4851" width="16" customWidth="1"/>
    <col min="4852" max="4852" width="5" customWidth="1"/>
    <col min="4853" max="4854" width="16" customWidth="1"/>
    <col min="4855" max="4855" width="5" customWidth="1"/>
    <col min="4856" max="4857" width="16" customWidth="1"/>
    <col min="4858" max="4858" width="5" customWidth="1"/>
    <col min="4859" max="4860" width="16" customWidth="1"/>
    <col min="4861" max="4861" width="5" customWidth="1"/>
    <col min="4862" max="4863" width="16" customWidth="1"/>
    <col min="4864" max="4864" width="5" customWidth="1"/>
    <col min="4865" max="4866" width="16" customWidth="1"/>
    <col min="4867" max="4867" width="5" customWidth="1"/>
    <col min="4868" max="4869" width="16" customWidth="1"/>
    <col min="4870" max="4870" width="5" customWidth="1"/>
    <col min="4871" max="4872" width="16" customWidth="1"/>
    <col min="4873" max="4873" width="5" customWidth="1"/>
    <col min="4874" max="4875" width="16" customWidth="1"/>
    <col min="4876" max="4876" width="5" customWidth="1"/>
    <col min="4877" max="4878" width="16" customWidth="1"/>
    <col min="4879" max="4879" width="5" customWidth="1"/>
    <col min="4880" max="4881" width="16" customWidth="1"/>
    <col min="4882" max="4882" width="5" customWidth="1"/>
    <col min="4883" max="4884" width="16" customWidth="1"/>
    <col min="4885" max="4885" width="5" customWidth="1"/>
    <col min="4886" max="4887" width="16" customWidth="1"/>
    <col min="4888" max="4888" width="5" customWidth="1"/>
    <col min="4889" max="4890" width="16" customWidth="1"/>
    <col min="4891" max="4891" width="5" customWidth="1"/>
    <col min="4892" max="4893" width="16" customWidth="1"/>
    <col min="4894" max="4894" width="5" customWidth="1"/>
    <col min="4895" max="4896" width="16" customWidth="1"/>
    <col min="4897" max="4897" width="5" customWidth="1"/>
    <col min="4898" max="4899" width="16" customWidth="1"/>
    <col min="4900" max="4900" width="5" customWidth="1"/>
    <col min="4901" max="4902" width="16" customWidth="1"/>
    <col min="4903" max="4903" width="5" customWidth="1"/>
    <col min="4904" max="4905" width="16" customWidth="1"/>
    <col min="4906" max="4906" width="5" customWidth="1"/>
    <col min="4907" max="4908" width="16" customWidth="1"/>
    <col min="4909" max="4909" width="5" customWidth="1"/>
    <col min="4910" max="4911" width="16" customWidth="1"/>
    <col min="4912" max="4912" width="5" customWidth="1"/>
    <col min="4913" max="4914" width="16" customWidth="1"/>
    <col min="4915" max="4915" width="5" customWidth="1"/>
    <col min="4916" max="4917" width="16" customWidth="1"/>
    <col min="4918" max="4918" width="5" customWidth="1"/>
    <col min="4919" max="4920" width="16" customWidth="1"/>
    <col min="4921" max="4921" width="5" customWidth="1"/>
    <col min="4922" max="4923" width="16" customWidth="1"/>
    <col min="4924" max="4924" width="5" customWidth="1"/>
    <col min="4925" max="4926" width="16" customWidth="1"/>
    <col min="4927" max="4927" width="5" customWidth="1"/>
    <col min="4928" max="4929" width="16" customWidth="1"/>
    <col min="4930" max="4930" width="5" customWidth="1"/>
    <col min="4931" max="4932" width="16" customWidth="1"/>
    <col min="4933" max="4933" width="5" customWidth="1"/>
    <col min="4934" max="4935" width="16" customWidth="1"/>
    <col min="4936" max="4936" width="5" customWidth="1"/>
    <col min="4937" max="4938" width="16" customWidth="1"/>
    <col min="4939" max="4939" width="5" customWidth="1"/>
    <col min="4940" max="4941" width="16" customWidth="1"/>
    <col min="4942" max="4942" width="5" customWidth="1"/>
    <col min="4943" max="4944" width="16" customWidth="1"/>
    <col min="4945" max="4945" width="5" customWidth="1"/>
    <col min="4946" max="4947" width="16" customWidth="1"/>
    <col min="4948" max="4948" width="5" customWidth="1"/>
    <col min="4949" max="4950" width="16" customWidth="1"/>
    <col min="4951" max="4951" width="5" customWidth="1"/>
    <col min="4952" max="4953" width="16" customWidth="1"/>
    <col min="4954" max="4954" width="5" customWidth="1"/>
    <col min="5103" max="5103" width="16" customWidth="1"/>
    <col min="5104" max="5104" width="40" customWidth="1"/>
    <col min="5105" max="5105" width="50" customWidth="1"/>
    <col min="5106" max="5107" width="16" customWidth="1"/>
    <col min="5108" max="5108" width="5" customWidth="1"/>
    <col min="5109" max="5110" width="16" customWidth="1"/>
    <col min="5111" max="5111" width="5" customWidth="1"/>
    <col min="5112" max="5113" width="16" customWidth="1"/>
    <col min="5114" max="5114" width="5" customWidth="1"/>
    <col min="5115" max="5116" width="16" customWidth="1"/>
    <col min="5117" max="5117" width="5" customWidth="1"/>
    <col min="5118" max="5119" width="16" customWidth="1"/>
    <col min="5120" max="5120" width="5" customWidth="1"/>
    <col min="5121" max="5122" width="16" customWidth="1"/>
    <col min="5123" max="5123" width="5" customWidth="1"/>
    <col min="5124" max="5125" width="16" customWidth="1"/>
    <col min="5126" max="5126" width="5" customWidth="1"/>
    <col min="5127" max="5128" width="16" customWidth="1"/>
    <col min="5129" max="5129" width="5" customWidth="1"/>
    <col min="5130" max="5131" width="16" customWidth="1"/>
    <col min="5132" max="5132" width="5" customWidth="1"/>
    <col min="5133" max="5134" width="16" customWidth="1"/>
    <col min="5135" max="5135" width="5" customWidth="1"/>
    <col min="5136" max="5137" width="16" customWidth="1"/>
    <col min="5138" max="5138" width="5" customWidth="1"/>
    <col min="5139" max="5140" width="16" customWidth="1"/>
    <col min="5141" max="5141" width="5" customWidth="1"/>
    <col min="5142" max="5143" width="16" customWidth="1"/>
    <col min="5144" max="5144" width="5" customWidth="1"/>
    <col min="5145" max="5146" width="16" customWidth="1"/>
    <col min="5147" max="5147" width="5" customWidth="1"/>
    <col min="5148" max="5149" width="16" customWidth="1"/>
    <col min="5150" max="5150" width="5" customWidth="1"/>
    <col min="5151" max="5152" width="16" customWidth="1"/>
    <col min="5153" max="5153" width="5" customWidth="1"/>
    <col min="5154" max="5155" width="16" customWidth="1"/>
    <col min="5156" max="5156" width="5" customWidth="1"/>
    <col min="5157" max="5158" width="16" customWidth="1"/>
    <col min="5159" max="5159" width="5" customWidth="1"/>
    <col min="5160" max="5161" width="16" customWidth="1"/>
    <col min="5162" max="5162" width="5" customWidth="1"/>
    <col min="5163" max="5164" width="16" customWidth="1"/>
    <col min="5165" max="5165" width="5" customWidth="1"/>
    <col min="5166" max="5167" width="16" customWidth="1"/>
    <col min="5168" max="5168" width="5" customWidth="1"/>
    <col min="5169" max="5170" width="16" customWidth="1"/>
    <col min="5171" max="5171" width="5" customWidth="1"/>
    <col min="5172" max="5173" width="16" customWidth="1"/>
    <col min="5174" max="5174" width="5" customWidth="1"/>
    <col min="5175" max="5176" width="16" customWidth="1"/>
    <col min="5177" max="5177" width="5" customWidth="1"/>
    <col min="5178" max="5179" width="16" customWidth="1"/>
    <col min="5180" max="5180" width="5" customWidth="1"/>
    <col min="5181" max="5182" width="16" customWidth="1"/>
    <col min="5183" max="5183" width="5" customWidth="1"/>
    <col min="5184" max="5185" width="16" customWidth="1"/>
    <col min="5186" max="5186" width="5" customWidth="1"/>
    <col min="5187" max="5188" width="16" customWidth="1"/>
    <col min="5189" max="5189" width="5" customWidth="1"/>
    <col min="5190" max="5191" width="16" customWidth="1"/>
    <col min="5192" max="5192" width="5" customWidth="1"/>
    <col min="5193" max="5194" width="16" customWidth="1"/>
    <col min="5195" max="5195" width="5" customWidth="1"/>
    <col min="5196" max="5197" width="16" customWidth="1"/>
    <col min="5198" max="5198" width="5" customWidth="1"/>
    <col min="5199" max="5200" width="16" customWidth="1"/>
    <col min="5201" max="5201" width="5" customWidth="1"/>
    <col min="5202" max="5203" width="16" customWidth="1"/>
    <col min="5204" max="5204" width="5" customWidth="1"/>
    <col min="5205" max="5206" width="16" customWidth="1"/>
    <col min="5207" max="5207" width="5" customWidth="1"/>
    <col min="5208" max="5209" width="16" customWidth="1"/>
    <col min="5210" max="5210" width="5" customWidth="1"/>
    <col min="5359" max="5359" width="16" customWidth="1"/>
    <col min="5360" max="5360" width="40" customWidth="1"/>
    <col min="5361" max="5361" width="50" customWidth="1"/>
    <col min="5362" max="5363" width="16" customWidth="1"/>
    <col min="5364" max="5364" width="5" customWidth="1"/>
    <col min="5365" max="5366" width="16" customWidth="1"/>
    <col min="5367" max="5367" width="5" customWidth="1"/>
    <col min="5368" max="5369" width="16" customWidth="1"/>
    <col min="5370" max="5370" width="5" customWidth="1"/>
    <col min="5371" max="5372" width="16" customWidth="1"/>
    <col min="5373" max="5373" width="5" customWidth="1"/>
    <col min="5374" max="5375" width="16" customWidth="1"/>
    <col min="5376" max="5376" width="5" customWidth="1"/>
    <col min="5377" max="5378" width="16" customWidth="1"/>
    <col min="5379" max="5379" width="5" customWidth="1"/>
    <col min="5380" max="5381" width="16" customWidth="1"/>
    <col min="5382" max="5382" width="5" customWidth="1"/>
    <col min="5383" max="5384" width="16" customWidth="1"/>
    <col min="5385" max="5385" width="5" customWidth="1"/>
    <col min="5386" max="5387" width="16" customWidth="1"/>
    <col min="5388" max="5388" width="5" customWidth="1"/>
    <col min="5389" max="5390" width="16" customWidth="1"/>
    <col min="5391" max="5391" width="5" customWidth="1"/>
    <col min="5392" max="5393" width="16" customWidth="1"/>
    <col min="5394" max="5394" width="5" customWidth="1"/>
    <col min="5395" max="5396" width="16" customWidth="1"/>
    <col min="5397" max="5397" width="5" customWidth="1"/>
    <col min="5398" max="5399" width="16" customWidth="1"/>
    <col min="5400" max="5400" width="5" customWidth="1"/>
    <col min="5401" max="5402" width="16" customWidth="1"/>
    <col min="5403" max="5403" width="5" customWidth="1"/>
    <col min="5404" max="5405" width="16" customWidth="1"/>
    <col min="5406" max="5406" width="5" customWidth="1"/>
    <col min="5407" max="5408" width="16" customWidth="1"/>
    <col min="5409" max="5409" width="5" customWidth="1"/>
    <col min="5410" max="5411" width="16" customWidth="1"/>
    <col min="5412" max="5412" width="5" customWidth="1"/>
    <col min="5413" max="5414" width="16" customWidth="1"/>
    <col min="5415" max="5415" width="5" customWidth="1"/>
    <col min="5416" max="5417" width="16" customWidth="1"/>
    <col min="5418" max="5418" width="5" customWidth="1"/>
    <col min="5419" max="5420" width="16" customWidth="1"/>
    <col min="5421" max="5421" width="5" customWidth="1"/>
    <col min="5422" max="5423" width="16" customWidth="1"/>
    <col min="5424" max="5424" width="5" customWidth="1"/>
    <col min="5425" max="5426" width="16" customWidth="1"/>
    <col min="5427" max="5427" width="5" customWidth="1"/>
    <col min="5428" max="5429" width="16" customWidth="1"/>
    <col min="5430" max="5430" width="5" customWidth="1"/>
    <col min="5431" max="5432" width="16" customWidth="1"/>
    <col min="5433" max="5433" width="5" customWidth="1"/>
    <col min="5434" max="5435" width="16" customWidth="1"/>
    <col min="5436" max="5436" width="5" customWidth="1"/>
    <col min="5437" max="5438" width="16" customWidth="1"/>
    <col min="5439" max="5439" width="5" customWidth="1"/>
    <col min="5440" max="5441" width="16" customWidth="1"/>
    <col min="5442" max="5442" width="5" customWidth="1"/>
    <col min="5443" max="5444" width="16" customWidth="1"/>
    <col min="5445" max="5445" width="5" customWidth="1"/>
    <col min="5446" max="5447" width="16" customWidth="1"/>
    <col min="5448" max="5448" width="5" customWidth="1"/>
    <col min="5449" max="5450" width="16" customWidth="1"/>
    <col min="5451" max="5451" width="5" customWidth="1"/>
    <col min="5452" max="5453" width="16" customWidth="1"/>
    <col min="5454" max="5454" width="5" customWidth="1"/>
    <col min="5455" max="5456" width="16" customWidth="1"/>
    <col min="5457" max="5457" width="5" customWidth="1"/>
    <col min="5458" max="5459" width="16" customWidth="1"/>
    <col min="5460" max="5460" width="5" customWidth="1"/>
    <col min="5461" max="5462" width="16" customWidth="1"/>
    <col min="5463" max="5463" width="5" customWidth="1"/>
    <col min="5464" max="5465" width="16" customWidth="1"/>
    <col min="5466" max="5466" width="5" customWidth="1"/>
    <col min="5615" max="5615" width="16" customWidth="1"/>
    <col min="5616" max="5616" width="40" customWidth="1"/>
    <col min="5617" max="5617" width="50" customWidth="1"/>
    <col min="5618" max="5619" width="16" customWidth="1"/>
    <col min="5620" max="5620" width="5" customWidth="1"/>
    <col min="5621" max="5622" width="16" customWidth="1"/>
    <col min="5623" max="5623" width="5" customWidth="1"/>
    <col min="5624" max="5625" width="16" customWidth="1"/>
    <col min="5626" max="5626" width="5" customWidth="1"/>
    <col min="5627" max="5628" width="16" customWidth="1"/>
    <col min="5629" max="5629" width="5" customWidth="1"/>
    <col min="5630" max="5631" width="16" customWidth="1"/>
    <col min="5632" max="5632" width="5" customWidth="1"/>
    <col min="5633" max="5634" width="16" customWidth="1"/>
    <col min="5635" max="5635" width="5" customWidth="1"/>
    <col min="5636" max="5637" width="16" customWidth="1"/>
    <col min="5638" max="5638" width="5" customWidth="1"/>
    <col min="5639" max="5640" width="16" customWidth="1"/>
    <col min="5641" max="5641" width="5" customWidth="1"/>
    <col min="5642" max="5643" width="16" customWidth="1"/>
    <col min="5644" max="5644" width="5" customWidth="1"/>
    <col min="5645" max="5646" width="16" customWidth="1"/>
    <col min="5647" max="5647" width="5" customWidth="1"/>
    <col min="5648" max="5649" width="16" customWidth="1"/>
    <col min="5650" max="5650" width="5" customWidth="1"/>
    <col min="5651" max="5652" width="16" customWidth="1"/>
    <col min="5653" max="5653" width="5" customWidth="1"/>
    <col min="5654" max="5655" width="16" customWidth="1"/>
    <col min="5656" max="5656" width="5" customWidth="1"/>
    <col min="5657" max="5658" width="16" customWidth="1"/>
    <col min="5659" max="5659" width="5" customWidth="1"/>
    <col min="5660" max="5661" width="16" customWidth="1"/>
    <col min="5662" max="5662" width="5" customWidth="1"/>
    <col min="5663" max="5664" width="16" customWidth="1"/>
    <col min="5665" max="5665" width="5" customWidth="1"/>
    <col min="5666" max="5667" width="16" customWidth="1"/>
    <col min="5668" max="5668" width="5" customWidth="1"/>
    <col min="5669" max="5670" width="16" customWidth="1"/>
    <col min="5671" max="5671" width="5" customWidth="1"/>
    <col min="5672" max="5673" width="16" customWidth="1"/>
    <col min="5674" max="5674" width="5" customWidth="1"/>
    <col min="5675" max="5676" width="16" customWidth="1"/>
    <col min="5677" max="5677" width="5" customWidth="1"/>
    <col min="5678" max="5679" width="16" customWidth="1"/>
    <col min="5680" max="5680" width="5" customWidth="1"/>
    <col min="5681" max="5682" width="16" customWidth="1"/>
    <col min="5683" max="5683" width="5" customWidth="1"/>
    <col min="5684" max="5685" width="16" customWidth="1"/>
    <col min="5686" max="5686" width="5" customWidth="1"/>
    <col min="5687" max="5688" width="16" customWidth="1"/>
    <col min="5689" max="5689" width="5" customWidth="1"/>
    <col min="5690" max="5691" width="16" customWidth="1"/>
    <col min="5692" max="5692" width="5" customWidth="1"/>
    <col min="5693" max="5694" width="16" customWidth="1"/>
    <col min="5695" max="5695" width="5" customWidth="1"/>
    <col min="5696" max="5697" width="16" customWidth="1"/>
    <col min="5698" max="5698" width="5" customWidth="1"/>
    <col min="5699" max="5700" width="16" customWidth="1"/>
    <col min="5701" max="5701" width="5" customWidth="1"/>
    <col min="5702" max="5703" width="16" customWidth="1"/>
    <col min="5704" max="5704" width="5" customWidth="1"/>
    <col min="5705" max="5706" width="16" customWidth="1"/>
    <col min="5707" max="5707" width="5" customWidth="1"/>
    <col min="5708" max="5709" width="16" customWidth="1"/>
    <col min="5710" max="5710" width="5" customWidth="1"/>
    <col min="5711" max="5712" width="16" customWidth="1"/>
    <col min="5713" max="5713" width="5" customWidth="1"/>
    <col min="5714" max="5715" width="16" customWidth="1"/>
    <col min="5716" max="5716" width="5" customWidth="1"/>
    <col min="5717" max="5718" width="16" customWidth="1"/>
    <col min="5719" max="5719" width="5" customWidth="1"/>
    <col min="5720" max="5721" width="16" customWidth="1"/>
    <col min="5722" max="5722" width="5" customWidth="1"/>
    <col min="5871" max="5871" width="16" customWidth="1"/>
    <col min="5872" max="5872" width="40" customWidth="1"/>
    <col min="5873" max="5873" width="50" customWidth="1"/>
    <col min="5874" max="5875" width="16" customWidth="1"/>
    <col min="5876" max="5876" width="5" customWidth="1"/>
    <col min="5877" max="5878" width="16" customWidth="1"/>
    <col min="5879" max="5879" width="5" customWidth="1"/>
    <col min="5880" max="5881" width="16" customWidth="1"/>
    <col min="5882" max="5882" width="5" customWidth="1"/>
    <col min="5883" max="5884" width="16" customWidth="1"/>
    <col min="5885" max="5885" width="5" customWidth="1"/>
    <col min="5886" max="5887" width="16" customWidth="1"/>
    <col min="5888" max="5888" width="5" customWidth="1"/>
    <col min="5889" max="5890" width="16" customWidth="1"/>
    <col min="5891" max="5891" width="5" customWidth="1"/>
    <col min="5892" max="5893" width="16" customWidth="1"/>
    <col min="5894" max="5894" width="5" customWidth="1"/>
    <col min="5895" max="5896" width="16" customWidth="1"/>
    <col min="5897" max="5897" width="5" customWidth="1"/>
    <col min="5898" max="5899" width="16" customWidth="1"/>
    <col min="5900" max="5900" width="5" customWidth="1"/>
    <col min="5901" max="5902" width="16" customWidth="1"/>
    <col min="5903" max="5903" width="5" customWidth="1"/>
    <col min="5904" max="5905" width="16" customWidth="1"/>
    <col min="5906" max="5906" width="5" customWidth="1"/>
    <col min="5907" max="5908" width="16" customWidth="1"/>
    <col min="5909" max="5909" width="5" customWidth="1"/>
    <col min="5910" max="5911" width="16" customWidth="1"/>
    <col min="5912" max="5912" width="5" customWidth="1"/>
    <col min="5913" max="5914" width="16" customWidth="1"/>
    <col min="5915" max="5915" width="5" customWidth="1"/>
    <col min="5916" max="5917" width="16" customWidth="1"/>
    <col min="5918" max="5918" width="5" customWidth="1"/>
    <col min="5919" max="5920" width="16" customWidth="1"/>
    <col min="5921" max="5921" width="5" customWidth="1"/>
    <col min="5922" max="5923" width="16" customWidth="1"/>
    <col min="5924" max="5924" width="5" customWidth="1"/>
    <col min="5925" max="5926" width="16" customWidth="1"/>
    <col min="5927" max="5927" width="5" customWidth="1"/>
    <col min="5928" max="5929" width="16" customWidth="1"/>
    <col min="5930" max="5930" width="5" customWidth="1"/>
    <col min="5931" max="5932" width="16" customWidth="1"/>
    <col min="5933" max="5933" width="5" customWidth="1"/>
    <col min="5934" max="5935" width="16" customWidth="1"/>
    <col min="5936" max="5936" width="5" customWidth="1"/>
    <col min="5937" max="5938" width="16" customWidth="1"/>
    <col min="5939" max="5939" width="5" customWidth="1"/>
    <col min="5940" max="5941" width="16" customWidth="1"/>
    <col min="5942" max="5942" width="5" customWidth="1"/>
    <col min="5943" max="5944" width="16" customWidth="1"/>
    <col min="5945" max="5945" width="5" customWidth="1"/>
    <col min="5946" max="5947" width="16" customWidth="1"/>
    <col min="5948" max="5948" width="5" customWidth="1"/>
    <col min="5949" max="5950" width="16" customWidth="1"/>
    <col min="5951" max="5951" width="5" customWidth="1"/>
    <col min="5952" max="5953" width="16" customWidth="1"/>
    <col min="5954" max="5954" width="5" customWidth="1"/>
    <col min="5955" max="5956" width="16" customWidth="1"/>
    <col min="5957" max="5957" width="5" customWidth="1"/>
    <col min="5958" max="5959" width="16" customWidth="1"/>
    <col min="5960" max="5960" width="5" customWidth="1"/>
    <col min="5961" max="5962" width="16" customWidth="1"/>
    <col min="5963" max="5963" width="5" customWidth="1"/>
    <col min="5964" max="5965" width="16" customWidth="1"/>
    <col min="5966" max="5966" width="5" customWidth="1"/>
    <col min="5967" max="5968" width="16" customWidth="1"/>
    <col min="5969" max="5969" width="5" customWidth="1"/>
    <col min="5970" max="5971" width="16" customWidth="1"/>
    <col min="5972" max="5972" width="5" customWidth="1"/>
    <col min="5973" max="5974" width="16" customWidth="1"/>
    <col min="5975" max="5975" width="5" customWidth="1"/>
    <col min="5976" max="5977" width="16" customWidth="1"/>
    <col min="5978" max="5978" width="5" customWidth="1"/>
    <col min="6127" max="6127" width="16" customWidth="1"/>
    <col min="6128" max="6128" width="40" customWidth="1"/>
    <col min="6129" max="6129" width="50" customWidth="1"/>
    <col min="6130" max="6131" width="16" customWidth="1"/>
    <col min="6132" max="6132" width="5" customWidth="1"/>
    <col min="6133" max="6134" width="16" customWidth="1"/>
    <col min="6135" max="6135" width="5" customWidth="1"/>
    <col min="6136" max="6137" width="16" customWidth="1"/>
    <col min="6138" max="6138" width="5" customWidth="1"/>
    <col min="6139" max="6140" width="16" customWidth="1"/>
    <col min="6141" max="6141" width="5" customWidth="1"/>
    <col min="6142" max="6143" width="16" customWidth="1"/>
    <col min="6144" max="6144" width="5" customWidth="1"/>
    <col min="6145" max="6146" width="16" customWidth="1"/>
    <col min="6147" max="6147" width="5" customWidth="1"/>
    <col min="6148" max="6149" width="16" customWidth="1"/>
    <col min="6150" max="6150" width="5" customWidth="1"/>
    <col min="6151" max="6152" width="16" customWidth="1"/>
    <col min="6153" max="6153" width="5" customWidth="1"/>
    <col min="6154" max="6155" width="16" customWidth="1"/>
    <col min="6156" max="6156" width="5" customWidth="1"/>
    <col min="6157" max="6158" width="16" customWidth="1"/>
    <col min="6159" max="6159" width="5" customWidth="1"/>
    <col min="6160" max="6161" width="16" customWidth="1"/>
    <col min="6162" max="6162" width="5" customWidth="1"/>
    <col min="6163" max="6164" width="16" customWidth="1"/>
    <col min="6165" max="6165" width="5" customWidth="1"/>
    <col min="6166" max="6167" width="16" customWidth="1"/>
    <col min="6168" max="6168" width="5" customWidth="1"/>
    <col min="6169" max="6170" width="16" customWidth="1"/>
    <col min="6171" max="6171" width="5" customWidth="1"/>
    <col min="6172" max="6173" width="16" customWidth="1"/>
    <col min="6174" max="6174" width="5" customWidth="1"/>
    <col min="6175" max="6176" width="16" customWidth="1"/>
    <col min="6177" max="6177" width="5" customWidth="1"/>
    <col min="6178" max="6179" width="16" customWidth="1"/>
    <col min="6180" max="6180" width="5" customWidth="1"/>
    <col min="6181" max="6182" width="16" customWidth="1"/>
    <col min="6183" max="6183" width="5" customWidth="1"/>
    <col min="6184" max="6185" width="16" customWidth="1"/>
    <col min="6186" max="6186" width="5" customWidth="1"/>
    <col min="6187" max="6188" width="16" customWidth="1"/>
    <col min="6189" max="6189" width="5" customWidth="1"/>
    <col min="6190" max="6191" width="16" customWidth="1"/>
    <col min="6192" max="6192" width="5" customWidth="1"/>
    <col min="6193" max="6194" width="16" customWidth="1"/>
    <col min="6195" max="6195" width="5" customWidth="1"/>
    <col min="6196" max="6197" width="16" customWidth="1"/>
    <col min="6198" max="6198" width="5" customWidth="1"/>
    <col min="6199" max="6200" width="16" customWidth="1"/>
    <col min="6201" max="6201" width="5" customWidth="1"/>
    <col min="6202" max="6203" width="16" customWidth="1"/>
    <col min="6204" max="6204" width="5" customWidth="1"/>
    <col min="6205" max="6206" width="16" customWidth="1"/>
    <col min="6207" max="6207" width="5" customWidth="1"/>
    <col min="6208" max="6209" width="16" customWidth="1"/>
    <col min="6210" max="6210" width="5" customWidth="1"/>
    <col min="6211" max="6212" width="16" customWidth="1"/>
    <col min="6213" max="6213" width="5" customWidth="1"/>
    <col min="6214" max="6215" width="16" customWidth="1"/>
    <col min="6216" max="6216" width="5" customWidth="1"/>
    <col min="6217" max="6218" width="16" customWidth="1"/>
    <col min="6219" max="6219" width="5" customWidth="1"/>
    <col min="6220" max="6221" width="16" customWidth="1"/>
    <col min="6222" max="6222" width="5" customWidth="1"/>
    <col min="6223" max="6224" width="16" customWidth="1"/>
    <col min="6225" max="6225" width="5" customWidth="1"/>
    <col min="6226" max="6227" width="16" customWidth="1"/>
    <col min="6228" max="6228" width="5" customWidth="1"/>
    <col min="6229" max="6230" width="16" customWidth="1"/>
    <col min="6231" max="6231" width="5" customWidth="1"/>
    <col min="6232" max="6233" width="16" customWidth="1"/>
    <col min="6234" max="6234" width="5" customWidth="1"/>
    <col min="6383" max="6383" width="16" customWidth="1"/>
    <col min="6384" max="6384" width="40" customWidth="1"/>
    <col min="6385" max="6385" width="50" customWidth="1"/>
    <col min="6386" max="6387" width="16" customWidth="1"/>
    <col min="6388" max="6388" width="5" customWidth="1"/>
    <col min="6389" max="6390" width="16" customWidth="1"/>
    <col min="6391" max="6391" width="5" customWidth="1"/>
    <col min="6392" max="6393" width="16" customWidth="1"/>
    <col min="6394" max="6394" width="5" customWidth="1"/>
    <col min="6395" max="6396" width="16" customWidth="1"/>
    <col min="6397" max="6397" width="5" customWidth="1"/>
    <col min="6398" max="6399" width="16" customWidth="1"/>
    <col min="6400" max="6400" width="5" customWidth="1"/>
    <col min="6401" max="6402" width="16" customWidth="1"/>
    <col min="6403" max="6403" width="5" customWidth="1"/>
    <col min="6404" max="6405" width="16" customWidth="1"/>
    <col min="6406" max="6406" width="5" customWidth="1"/>
    <col min="6407" max="6408" width="16" customWidth="1"/>
    <col min="6409" max="6409" width="5" customWidth="1"/>
    <col min="6410" max="6411" width="16" customWidth="1"/>
    <col min="6412" max="6412" width="5" customWidth="1"/>
    <col min="6413" max="6414" width="16" customWidth="1"/>
    <col min="6415" max="6415" width="5" customWidth="1"/>
    <col min="6416" max="6417" width="16" customWidth="1"/>
    <col min="6418" max="6418" width="5" customWidth="1"/>
    <col min="6419" max="6420" width="16" customWidth="1"/>
    <col min="6421" max="6421" width="5" customWidth="1"/>
    <col min="6422" max="6423" width="16" customWidth="1"/>
    <col min="6424" max="6424" width="5" customWidth="1"/>
    <col min="6425" max="6426" width="16" customWidth="1"/>
    <col min="6427" max="6427" width="5" customWidth="1"/>
    <col min="6428" max="6429" width="16" customWidth="1"/>
    <col min="6430" max="6430" width="5" customWidth="1"/>
    <col min="6431" max="6432" width="16" customWidth="1"/>
    <col min="6433" max="6433" width="5" customWidth="1"/>
    <col min="6434" max="6435" width="16" customWidth="1"/>
    <col min="6436" max="6436" width="5" customWidth="1"/>
    <col min="6437" max="6438" width="16" customWidth="1"/>
    <col min="6439" max="6439" width="5" customWidth="1"/>
    <col min="6440" max="6441" width="16" customWidth="1"/>
    <col min="6442" max="6442" width="5" customWidth="1"/>
    <col min="6443" max="6444" width="16" customWidth="1"/>
    <col min="6445" max="6445" width="5" customWidth="1"/>
    <col min="6446" max="6447" width="16" customWidth="1"/>
    <col min="6448" max="6448" width="5" customWidth="1"/>
    <col min="6449" max="6450" width="16" customWidth="1"/>
    <col min="6451" max="6451" width="5" customWidth="1"/>
    <col min="6452" max="6453" width="16" customWidth="1"/>
    <col min="6454" max="6454" width="5" customWidth="1"/>
    <col min="6455" max="6456" width="16" customWidth="1"/>
    <col min="6457" max="6457" width="5" customWidth="1"/>
    <col min="6458" max="6459" width="16" customWidth="1"/>
    <col min="6460" max="6460" width="5" customWidth="1"/>
    <col min="6461" max="6462" width="16" customWidth="1"/>
    <col min="6463" max="6463" width="5" customWidth="1"/>
    <col min="6464" max="6465" width="16" customWidth="1"/>
    <col min="6466" max="6466" width="5" customWidth="1"/>
    <col min="6467" max="6468" width="16" customWidth="1"/>
    <col min="6469" max="6469" width="5" customWidth="1"/>
    <col min="6470" max="6471" width="16" customWidth="1"/>
    <col min="6472" max="6472" width="5" customWidth="1"/>
    <col min="6473" max="6474" width="16" customWidth="1"/>
    <col min="6475" max="6475" width="5" customWidth="1"/>
    <col min="6476" max="6477" width="16" customWidth="1"/>
    <col min="6478" max="6478" width="5" customWidth="1"/>
    <col min="6479" max="6480" width="16" customWidth="1"/>
    <col min="6481" max="6481" width="5" customWidth="1"/>
    <col min="6482" max="6483" width="16" customWidth="1"/>
    <col min="6484" max="6484" width="5" customWidth="1"/>
    <col min="6485" max="6486" width="16" customWidth="1"/>
    <col min="6487" max="6487" width="5" customWidth="1"/>
    <col min="6488" max="6489" width="16" customWidth="1"/>
    <col min="6490" max="6490" width="5" customWidth="1"/>
    <col min="6639" max="6639" width="16" customWidth="1"/>
    <col min="6640" max="6640" width="40" customWidth="1"/>
    <col min="6641" max="6641" width="50" customWidth="1"/>
    <col min="6642" max="6643" width="16" customWidth="1"/>
    <col min="6644" max="6644" width="5" customWidth="1"/>
    <col min="6645" max="6646" width="16" customWidth="1"/>
    <col min="6647" max="6647" width="5" customWidth="1"/>
    <col min="6648" max="6649" width="16" customWidth="1"/>
    <col min="6650" max="6650" width="5" customWidth="1"/>
    <col min="6651" max="6652" width="16" customWidth="1"/>
    <col min="6653" max="6653" width="5" customWidth="1"/>
    <col min="6654" max="6655" width="16" customWidth="1"/>
    <col min="6656" max="6656" width="5" customWidth="1"/>
    <col min="6657" max="6658" width="16" customWidth="1"/>
    <col min="6659" max="6659" width="5" customWidth="1"/>
    <col min="6660" max="6661" width="16" customWidth="1"/>
    <col min="6662" max="6662" width="5" customWidth="1"/>
    <col min="6663" max="6664" width="16" customWidth="1"/>
    <col min="6665" max="6665" width="5" customWidth="1"/>
    <col min="6666" max="6667" width="16" customWidth="1"/>
    <col min="6668" max="6668" width="5" customWidth="1"/>
    <col min="6669" max="6670" width="16" customWidth="1"/>
    <col min="6671" max="6671" width="5" customWidth="1"/>
    <col min="6672" max="6673" width="16" customWidth="1"/>
    <col min="6674" max="6674" width="5" customWidth="1"/>
    <col min="6675" max="6676" width="16" customWidth="1"/>
    <col min="6677" max="6677" width="5" customWidth="1"/>
    <col min="6678" max="6679" width="16" customWidth="1"/>
    <col min="6680" max="6680" width="5" customWidth="1"/>
    <col min="6681" max="6682" width="16" customWidth="1"/>
    <col min="6683" max="6683" width="5" customWidth="1"/>
    <col min="6684" max="6685" width="16" customWidth="1"/>
    <col min="6686" max="6686" width="5" customWidth="1"/>
    <col min="6687" max="6688" width="16" customWidth="1"/>
    <col min="6689" max="6689" width="5" customWidth="1"/>
    <col min="6690" max="6691" width="16" customWidth="1"/>
    <col min="6692" max="6692" width="5" customWidth="1"/>
    <col min="6693" max="6694" width="16" customWidth="1"/>
    <col min="6695" max="6695" width="5" customWidth="1"/>
    <col min="6696" max="6697" width="16" customWidth="1"/>
    <col min="6698" max="6698" width="5" customWidth="1"/>
    <col min="6699" max="6700" width="16" customWidth="1"/>
    <col min="6701" max="6701" width="5" customWidth="1"/>
    <col min="6702" max="6703" width="16" customWidth="1"/>
    <col min="6704" max="6704" width="5" customWidth="1"/>
    <col min="6705" max="6706" width="16" customWidth="1"/>
    <col min="6707" max="6707" width="5" customWidth="1"/>
    <col min="6708" max="6709" width="16" customWidth="1"/>
    <col min="6710" max="6710" width="5" customWidth="1"/>
    <col min="6711" max="6712" width="16" customWidth="1"/>
    <col min="6713" max="6713" width="5" customWidth="1"/>
    <col min="6714" max="6715" width="16" customWidth="1"/>
    <col min="6716" max="6716" width="5" customWidth="1"/>
    <col min="6717" max="6718" width="16" customWidth="1"/>
    <col min="6719" max="6719" width="5" customWidth="1"/>
    <col min="6720" max="6721" width="16" customWidth="1"/>
    <col min="6722" max="6722" width="5" customWidth="1"/>
    <col min="6723" max="6724" width="16" customWidth="1"/>
    <col min="6725" max="6725" width="5" customWidth="1"/>
    <col min="6726" max="6727" width="16" customWidth="1"/>
    <col min="6728" max="6728" width="5" customWidth="1"/>
    <col min="6729" max="6730" width="16" customWidth="1"/>
    <col min="6731" max="6731" width="5" customWidth="1"/>
    <col min="6732" max="6733" width="16" customWidth="1"/>
    <col min="6734" max="6734" width="5" customWidth="1"/>
    <col min="6735" max="6736" width="16" customWidth="1"/>
    <col min="6737" max="6737" width="5" customWidth="1"/>
    <col min="6738" max="6739" width="16" customWidth="1"/>
    <col min="6740" max="6740" width="5" customWidth="1"/>
    <col min="6741" max="6742" width="16" customWidth="1"/>
    <col min="6743" max="6743" width="5" customWidth="1"/>
    <col min="6744" max="6745" width="16" customWidth="1"/>
    <col min="6746" max="6746" width="5" customWidth="1"/>
    <col min="6895" max="6895" width="16" customWidth="1"/>
    <col min="6896" max="6896" width="40" customWidth="1"/>
    <col min="6897" max="6897" width="50" customWidth="1"/>
    <col min="6898" max="6899" width="16" customWidth="1"/>
    <col min="6900" max="6900" width="5" customWidth="1"/>
    <col min="6901" max="6902" width="16" customWidth="1"/>
    <col min="6903" max="6903" width="5" customWidth="1"/>
    <col min="6904" max="6905" width="16" customWidth="1"/>
    <col min="6906" max="6906" width="5" customWidth="1"/>
    <col min="6907" max="6908" width="16" customWidth="1"/>
    <col min="6909" max="6909" width="5" customWidth="1"/>
    <col min="6910" max="6911" width="16" customWidth="1"/>
    <col min="6912" max="6912" width="5" customWidth="1"/>
    <col min="6913" max="6914" width="16" customWidth="1"/>
    <col min="6915" max="6915" width="5" customWidth="1"/>
    <col min="6916" max="6917" width="16" customWidth="1"/>
    <col min="6918" max="6918" width="5" customWidth="1"/>
    <col min="6919" max="6920" width="16" customWidth="1"/>
    <col min="6921" max="6921" width="5" customWidth="1"/>
    <col min="6922" max="6923" width="16" customWidth="1"/>
    <col min="6924" max="6924" width="5" customWidth="1"/>
    <col min="6925" max="6926" width="16" customWidth="1"/>
    <col min="6927" max="6927" width="5" customWidth="1"/>
    <col min="6928" max="6929" width="16" customWidth="1"/>
    <col min="6930" max="6930" width="5" customWidth="1"/>
    <col min="6931" max="6932" width="16" customWidth="1"/>
    <col min="6933" max="6933" width="5" customWidth="1"/>
    <col min="6934" max="6935" width="16" customWidth="1"/>
    <col min="6936" max="6936" width="5" customWidth="1"/>
    <col min="6937" max="6938" width="16" customWidth="1"/>
    <col min="6939" max="6939" width="5" customWidth="1"/>
    <col min="6940" max="6941" width="16" customWidth="1"/>
    <col min="6942" max="6942" width="5" customWidth="1"/>
    <col min="6943" max="6944" width="16" customWidth="1"/>
    <col min="6945" max="6945" width="5" customWidth="1"/>
    <col min="6946" max="6947" width="16" customWidth="1"/>
    <col min="6948" max="6948" width="5" customWidth="1"/>
    <col min="6949" max="6950" width="16" customWidth="1"/>
    <col min="6951" max="6951" width="5" customWidth="1"/>
    <col min="6952" max="6953" width="16" customWidth="1"/>
    <col min="6954" max="6954" width="5" customWidth="1"/>
    <col min="6955" max="6956" width="16" customWidth="1"/>
    <col min="6957" max="6957" width="5" customWidth="1"/>
    <col min="6958" max="6959" width="16" customWidth="1"/>
    <col min="6960" max="6960" width="5" customWidth="1"/>
    <col min="6961" max="6962" width="16" customWidth="1"/>
    <col min="6963" max="6963" width="5" customWidth="1"/>
    <col min="6964" max="6965" width="16" customWidth="1"/>
    <col min="6966" max="6966" width="5" customWidth="1"/>
    <col min="6967" max="6968" width="16" customWidth="1"/>
    <col min="6969" max="6969" width="5" customWidth="1"/>
    <col min="6970" max="6971" width="16" customWidth="1"/>
    <col min="6972" max="6972" width="5" customWidth="1"/>
    <col min="6973" max="6974" width="16" customWidth="1"/>
    <col min="6975" max="6975" width="5" customWidth="1"/>
    <col min="6976" max="6977" width="16" customWidth="1"/>
    <col min="6978" max="6978" width="5" customWidth="1"/>
    <col min="6979" max="6980" width="16" customWidth="1"/>
    <col min="6981" max="6981" width="5" customWidth="1"/>
    <col min="6982" max="6983" width="16" customWidth="1"/>
    <col min="6984" max="6984" width="5" customWidth="1"/>
    <col min="6985" max="6986" width="16" customWidth="1"/>
    <col min="6987" max="6987" width="5" customWidth="1"/>
    <col min="6988" max="6989" width="16" customWidth="1"/>
    <col min="6990" max="6990" width="5" customWidth="1"/>
    <col min="6991" max="6992" width="16" customWidth="1"/>
    <col min="6993" max="6993" width="5" customWidth="1"/>
    <col min="6994" max="6995" width="16" customWidth="1"/>
    <col min="6996" max="6996" width="5" customWidth="1"/>
    <col min="6997" max="6998" width="16" customWidth="1"/>
    <col min="6999" max="6999" width="5" customWidth="1"/>
    <col min="7000" max="7001" width="16" customWidth="1"/>
    <col min="7002" max="7002" width="5" customWidth="1"/>
    <col min="7151" max="7151" width="16" customWidth="1"/>
    <col min="7152" max="7152" width="40" customWidth="1"/>
    <col min="7153" max="7153" width="50" customWidth="1"/>
    <col min="7154" max="7155" width="16" customWidth="1"/>
    <col min="7156" max="7156" width="5" customWidth="1"/>
    <col min="7157" max="7158" width="16" customWidth="1"/>
    <col min="7159" max="7159" width="5" customWidth="1"/>
    <col min="7160" max="7161" width="16" customWidth="1"/>
    <col min="7162" max="7162" width="5" customWidth="1"/>
    <col min="7163" max="7164" width="16" customWidth="1"/>
    <col min="7165" max="7165" width="5" customWidth="1"/>
    <col min="7166" max="7167" width="16" customWidth="1"/>
    <col min="7168" max="7168" width="5" customWidth="1"/>
    <col min="7169" max="7170" width="16" customWidth="1"/>
    <col min="7171" max="7171" width="5" customWidth="1"/>
    <col min="7172" max="7173" width="16" customWidth="1"/>
    <col min="7174" max="7174" width="5" customWidth="1"/>
    <col min="7175" max="7176" width="16" customWidth="1"/>
    <col min="7177" max="7177" width="5" customWidth="1"/>
    <col min="7178" max="7179" width="16" customWidth="1"/>
    <col min="7180" max="7180" width="5" customWidth="1"/>
    <col min="7181" max="7182" width="16" customWidth="1"/>
    <col min="7183" max="7183" width="5" customWidth="1"/>
    <col min="7184" max="7185" width="16" customWidth="1"/>
    <col min="7186" max="7186" width="5" customWidth="1"/>
    <col min="7187" max="7188" width="16" customWidth="1"/>
    <col min="7189" max="7189" width="5" customWidth="1"/>
    <col min="7190" max="7191" width="16" customWidth="1"/>
    <col min="7192" max="7192" width="5" customWidth="1"/>
    <col min="7193" max="7194" width="16" customWidth="1"/>
    <col min="7195" max="7195" width="5" customWidth="1"/>
    <col min="7196" max="7197" width="16" customWidth="1"/>
    <col min="7198" max="7198" width="5" customWidth="1"/>
    <col min="7199" max="7200" width="16" customWidth="1"/>
    <col min="7201" max="7201" width="5" customWidth="1"/>
    <col min="7202" max="7203" width="16" customWidth="1"/>
    <col min="7204" max="7204" width="5" customWidth="1"/>
    <col min="7205" max="7206" width="16" customWidth="1"/>
    <col min="7207" max="7207" width="5" customWidth="1"/>
    <col min="7208" max="7209" width="16" customWidth="1"/>
    <col min="7210" max="7210" width="5" customWidth="1"/>
    <col min="7211" max="7212" width="16" customWidth="1"/>
    <col min="7213" max="7213" width="5" customWidth="1"/>
    <col min="7214" max="7215" width="16" customWidth="1"/>
    <col min="7216" max="7216" width="5" customWidth="1"/>
    <col min="7217" max="7218" width="16" customWidth="1"/>
    <col min="7219" max="7219" width="5" customWidth="1"/>
    <col min="7220" max="7221" width="16" customWidth="1"/>
    <col min="7222" max="7222" width="5" customWidth="1"/>
    <col min="7223" max="7224" width="16" customWidth="1"/>
    <col min="7225" max="7225" width="5" customWidth="1"/>
    <col min="7226" max="7227" width="16" customWidth="1"/>
    <col min="7228" max="7228" width="5" customWidth="1"/>
    <col min="7229" max="7230" width="16" customWidth="1"/>
    <col min="7231" max="7231" width="5" customWidth="1"/>
    <col min="7232" max="7233" width="16" customWidth="1"/>
    <col min="7234" max="7234" width="5" customWidth="1"/>
    <col min="7235" max="7236" width="16" customWidth="1"/>
    <col min="7237" max="7237" width="5" customWidth="1"/>
    <col min="7238" max="7239" width="16" customWidth="1"/>
    <col min="7240" max="7240" width="5" customWidth="1"/>
    <col min="7241" max="7242" width="16" customWidth="1"/>
    <col min="7243" max="7243" width="5" customWidth="1"/>
    <col min="7244" max="7245" width="16" customWidth="1"/>
    <col min="7246" max="7246" width="5" customWidth="1"/>
    <col min="7247" max="7248" width="16" customWidth="1"/>
    <col min="7249" max="7249" width="5" customWidth="1"/>
    <col min="7250" max="7251" width="16" customWidth="1"/>
    <col min="7252" max="7252" width="5" customWidth="1"/>
    <col min="7253" max="7254" width="16" customWidth="1"/>
    <col min="7255" max="7255" width="5" customWidth="1"/>
    <col min="7256" max="7257" width="16" customWidth="1"/>
    <col min="7258" max="7258" width="5" customWidth="1"/>
    <col min="7407" max="7407" width="16" customWidth="1"/>
    <col min="7408" max="7408" width="40" customWidth="1"/>
    <col min="7409" max="7409" width="50" customWidth="1"/>
    <col min="7410" max="7411" width="16" customWidth="1"/>
    <col min="7412" max="7412" width="5" customWidth="1"/>
    <col min="7413" max="7414" width="16" customWidth="1"/>
    <col min="7415" max="7415" width="5" customWidth="1"/>
    <col min="7416" max="7417" width="16" customWidth="1"/>
    <col min="7418" max="7418" width="5" customWidth="1"/>
    <col min="7419" max="7420" width="16" customWidth="1"/>
    <col min="7421" max="7421" width="5" customWidth="1"/>
    <col min="7422" max="7423" width="16" customWidth="1"/>
    <col min="7424" max="7424" width="5" customWidth="1"/>
    <col min="7425" max="7426" width="16" customWidth="1"/>
    <col min="7427" max="7427" width="5" customWidth="1"/>
    <col min="7428" max="7429" width="16" customWidth="1"/>
    <col min="7430" max="7430" width="5" customWidth="1"/>
    <col min="7431" max="7432" width="16" customWidth="1"/>
    <col min="7433" max="7433" width="5" customWidth="1"/>
    <col min="7434" max="7435" width="16" customWidth="1"/>
    <col min="7436" max="7436" width="5" customWidth="1"/>
    <col min="7437" max="7438" width="16" customWidth="1"/>
    <col min="7439" max="7439" width="5" customWidth="1"/>
    <col min="7440" max="7441" width="16" customWidth="1"/>
    <col min="7442" max="7442" width="5" customWidth="1"/>
    <col min="7443" max="7444" width="16" customWidth="1"/>
    <col min="7445" max="7445" width="5" customWidth="1"/>
    <col min="7446" max="7447" width="16" customWidth="1"/>
    <col min="7448" max="7448" width="5" customWidth="1"/>
    <col min="7449" max="7450" width="16" customWidth="1"/>
    <col min="7451" max="7451" width="5" customWidth="1"/>
    <col min="7452" max="7453" width="16" customWidth="1"/>
    <col min="7454" max="7454" width="5" customWidth="1"/>
    <col min="7455" max="7456" width="16" customWidth="1"/>
    <col min="7457" max="7457" width="5" customWidth="1"/>
    <col min="7458" max="7459" width="16" customWidth="1"/>
    <col min="7460" max="7460" width="5" customWidth="1"/>
    <col min="7461" max="7462" width="16" customWidth="1"/>
    <col min="7463" max="7463" width="5" customWidth="1"/>
    <col min="7464" max="7465" width="16" customWidth="1"/>
    <col min="7466" max="7466" width="5" customWidth="1"/>
    <col min="7467" max="7468" width="16" customWidth="1"/>
    <col min="7469" max="7469" width="5" customWidth="1"/>
    <col min="7470" max="7471" width="16" customWidth="1"/>
    <col min="7472" max="7472" width="5" customWidth="1"/>
    <col min="7473" max="7474" width="16" customWidth="1"/>
    <col min="7475" max="7475" width="5" customWidth="1"/>
    <col min="7476" max="7477" width="16" customWidth="1"/>
    <col min="7478" max="7478" width="5" customWidth="1"/>
    <col min="7479" max="7480" width="16" customWidth="1"/>
    <col min="7481" max="7481" width="5" customWidth="1"/>
    <col min="7482" max="7483" width="16" customWidth="1"/>
    <col min="7484" max="7484" width="5" customWidth="1"/>
    <col min="7485" max="7486" width="16" customWidth="1"/>
    <col min="7487" max="7487" width="5" customWidth="1"/>
    <col min="7488" max="7489" width="16" customWidth="1"/>
    <col min="7490" max="7490" width="5" customWidth="1"/>
    <col min="7491" max="7492" width="16" customWidth="1"/>
    <col min="7493" max="7493" width="5" customWidth="1"/>
    <col min="7494" max="7495" width="16" customWidth="1"/>
    <col min="7496" max="7496" width="5" customWidth="1"/>
    <col min="7497" max="7498" width="16" customWidth="1"/>
    <col min="7499" max="7499" width="5" customWidth="1"/>
    <col min="7500" max="7501" width="16" customWidth="1"/>
    <col min="7502" max="7502" width="5" customWidth="1"/>
    <col min="7503" max="7504" width="16" customWidth="1"/>
    <col min="7505" max="7505" width="5" customWidth="1"/>
    <col min="7506" max="7507" width="16" customWidth="1"/>
    <col min="7508" max="7508" width="5" customWidth="1"/>
    <col min="7509" max="7510" width="16" customWidth="1"/>
    <col min="7511" max="7511" width="5" customWidth="1"/>
    <col min="7512" max="7513" width="16" customWidth="1"/>
    <col min="7514" max="7514" width="5" customWidth="1"/>
    <col min="7663" max="7663" width="16" customWidth="1"/>
    <col min="7664" max="7664" width="40" customWidth="1"/>
    <col min="7665" max="7665" width="50" customWidth="1"/>
    <col min="7666" max="7667" width="16" customWidth="1"/>
    <col min="7668" max="7668" width="5" customWidth="1"/>
    <col min="7669" max="7670" width="16" customWidth="1"/>
    <col min="7671" max="7671" width="5" customWidth="1"/>
    <col min="7672" max="7673" width="16" customWidth="1"/>
    <col min="7674" max="7674" width="5" customWidth="1"/>
    <col min="7675" max="7676" width="16" customWidth="1"/>
    <col min="7677" max="7677" width="5" customWidth="1"/>
    <col min="7678" max="7679" width="16" customWidth="1"/>
    <col min="7680" max="7680" width="5" customWidth="1"/>
    <col min="7681" max="7682" width="16" customWidth="1"/>
    <col min="7683" max="7683" width="5" customWidth="1"/>
    <col min="7684" max="7685" width="16" customWidth="1"/>
    <col min="7686" max="7686" width="5" customWidth="1"/>
    <col min="7687" max="7688" width="16" customWidth="1"/>
    <col min="7689" max="7689" width="5" customWidth="1"/>
    <col min="7690" max="7691" width="16" customWidth="1"/>
    <col min="7692" max="7692" width="5" customWidth="1"/>
    <col min="7693" max="7694" width="16" customWidth="1"/>
    <col min="7695" max="7695" width="5" customWidth="1"/>
    <col min="7696" max="7697" width="16" customWidth="1"/>
    <col min="7698" max="7698" width="5" customWidth="1"/>
    <col min="7699" max="7700" width="16" customWidth="1"/>
    <col min="7701" max="7701" width="5" customWidth="1"/>
    <col min="7702" max="7703" width="16" customWidth="1"/>
    <col min="7704" max="7704" width="5" customWidth="1"/>
    <col min="7705" max="7706" width="16" customWidth="1"/>
    <col min="7707" max="7707" width="5" customWidth="1"/>
    <col min="7708" max="7709" width="16" customWidth="1"/>
    <col min="7710" max="7710" width="5" customWidth="1"/>
    <col min="7711" max="7712" width="16" customWidth="1"/>
    <col min="7713" max="7713" width="5" customWidth="1"/>
    <col min="7714" max="7715" width="16" customWidth="1"/>
    <col min="7716" max="7716" width="5" customWidth="1"/>
    <col min="7717" max="7718" width="16" customWidth="1"/>
    <col min="7719" max="7719" width="5" customWidth="1"/>
    <col min="7720" max="7721" width="16" customWidth="1"/>
    <col min="7722" max="7722" width="5" customWidth="1"/>
    <col min="7723" max="7724" width="16" customWidth="1"/>
    <col min="7725" max="7725" width="5" customWidth="1"/>
    <col min="7726" max="7727" width="16" customWidth="1"/>
    <col min="7728" max="7728" width="5" customWidth="1"/>
    <col min="7729" max="7730" width="16" customWidth="1"/>
    <col min="7731" max="7731" width="5" customWidth="1"/>
    <col min="7732" max="7733" width="16" customWidth="1"/>
    <col min="7734" max="7734" width="5" customWidth="1"/>
    <col min="7735" max="7736" width="16" customWidth="1"/>
    <col min="7737" max="7737" width="5" customWidth="1"/>
    <col min="7738" max="7739" width="16" customWidth="1"/>
    <col min="7740" max="7740" width="5" customWidth="1"/>
    <col min="7741" max="7742" width="16" customWidth="1"/>
    <col min="7743" max="7743" width="5" customWidth="1"/>
    <col min="7744" max="7745" width="16" customWidth="1"/>
    <col min="7746" max="7746" width="5" customWidth="1"/>
    <col min="7747" max="7748" width="16" customWidth="1"/>
    <col min="7749" max="7749" width="5" customWidth="1"/>
    <col min="7750" max="7751" width="16" customWidth="1"/>
    <col min="7752" max="7752" width="5" customWidth="1"/>
    <col min="7753" max="7754" width="16" customWidth="1"/>
    <col min="7755" max="7755" width="5" customWidth="1"/>
    <col min="7756" max="7757" width="16" customWidth="1"/>
    <col min="7758" max="7758" width="5" customWidth="1"/>
    <col min="7759" max="7760" width="16" customWidth="1"/>
    <col min="7761" max="7761" width="5" customWidth="1"/>
    <col min="7762" max="7763" width="16" customWidth="1"/>
    <col min="7764" max="7764" width="5" customWidth="1"/>
    <col min="7765" max="7766" width="16" customWidth="1"/>
    <col min="7767" max="7767" width="5" customWidth="1"/>
    <col min="7768" max="7769" width="16" customWidth="1"/>
    <col min="7770" max="7770" width="5" customWidth="1"/>
    <col min="7919" max="7919" width="16" customWidth="1"/>
    <col min="7920" max="7920" width="40" customWidth="1"/>
    <col min="7921" max="7921" width="50" customWidth="1"/>
    <col min="7922" max="7923" width="16" customWidth="1"/>
    <col min="7924" max="7924" width="5" customWidth="1"/>
    <col min="7925" max="7926" width="16" customWidth="1"/>
    <col min="7927" max="7927" width="5" customWidth="1"/>
    <col min="7928" max="7929" width="16" customWidth="1"/>
    <col min="7930" max="7930" width="5" customWidth="1"/>
    <col min="7931" max="7932" width="16" customWidth="1"/>
    <col min="7933" max="7933" width="5" customWidth="1"/>
    <col min="7934" max="7935" width="16" customWidth="1"/>
    <col min="7936" max="7936" width="5" customWidth="1"/>
    <col min="7937" max="7938" width="16" customWidth="1"/>
    <col min="7939" max="7939" width="5" customWidth="1"/>
    <col min="7940" max="7941" width="16" customWidth="1"/>
    <col min="7942" max="7942" width="5" customWidth="1"/>
    <col min="7943" max="7944" width="16" customWidth="1"/>
    <col min="7945" max="7945" width="5" customWidth="1"/>
    <col min="7946" max="7947" width="16" customWidth="1"/>
    <col min="7948" max="7948" width="5" customWidth="1"/>
    <col min="7949" max="7950" width="16" customWidth="1"/>
    <col min="7951" max="7951" width="5" customWidth="1"/>
    <col min="7952" max="7953" width="16" customWidth="1"/>
    <col min="7954" max="7954" width="5" customWidth="1"/>
    <col min="7955" max="7956" width="16" customWidth="1"/>
    <col min="7957" max="7957" width="5" customWidth="1"/>
    <col min="7958" max="7959" width="16" customWidth="1"/>
    <col min="7960" max="7960" width="5" customWidth="1"/>
    <col min="7961" max="7962" width="16" customWidth="1"/>
    <col min="7963" max="7963" width="5" customWidth="1"/>
    <col min="7964" max="7965" width="16" customWidth="1"/>
    <col min="7966" max="7966" width="5" customWidth="1"/>
    <col min="7967" max="7968" width="16" customWidth="1"/>
    <col min="7969" max="7969" width="5" customWidth="1"/>
    <col min="7970" max="7971" width="16" customWidth="1"/>
    <col min="7972" max="7972" width="5" customWidth="1"/>
    <col min="7973" max="7974" width="16" customWidth="1"/>
    <col min="7975" max="7975" width="5" customWidth="1"/>
    <col min="7976" max="7977" width="16" customWidth="1"/>
    <col min="7978" max="7978" width="5" customWidth="1"/>
    <col min="7979" max="7980" width="16" customWidth="1"/>
    <col min="7981" max="7981" width="5" customWidth="1"/>
    <col min="7982" max="7983" width="16" customWidth="1"/>
    <col min="7984" max="7984" width="5" customWidth="1"/>
    <col min="7985" max="7986" width="16" customWidth="1"/>
    <col min="7987" max="7987" width="5" customWidth="1"/>
    <col min="7988" max="7989" width="16" customWidth="1"/>
    <col min="7990" max="7990" width="5" customWidth="1"/>
    <col min="7991" max="7992" width="16" customWidth="1"/>
    <col min="7993" max="7993" width="5" customWidth="1"/>
    <col min="7994" max="7995" width="16" customWidth="1"/>
    <col min="7996" max="7996" width="5" customWidth="1"/>
    <col min="7997" max="7998" width="16" customWidth="1"/>
    <col min="7999" max="7999" width="5" customWidth="1"/>
    <col min="8000" max="8001" width="16" customWidth="1"/>
    <col min="8002" max="8002" width="5" customWidth="1"/>
    <col min="8003" max="8004" width="16" customWidth="1"/>
    <col min="8005" max="8005" width="5" customWidth="1"/>
    <col min="8006" max="8007" width="16" customWidth="1"/>
    <col min="8008" max="8008" width="5" customWidth="1"/>
    <col min="8009" max="8010" width="16" customWidth="1"/>
    <col min="8011" max="8011" width="5" customWidth="1"/>
    <col min="8012" max="8013" width="16" customWidth="1"/>
    <col min="8014" max="8014" width="5" customWidth="1"/>
    <col min="8015" max="8016" width="16" customWidth="1"/>
    <col min="8017" max="8017" width="5" customWidth="1"/>
    <col min="8018" max="8019" width="16" customWidth="1"/>
    <col min="8020" max="8020" width="5" customWidth="1"/>
    <col min="8021" max="8022" width="16" customWidth="1"/>
    <col min="8023" max="8023" width="5" customWidth="1"/>
    <col min="8024" max="8025" width="16" customWidth="1"/>
    <col min="8026" max="8026" width="5" customWidth="1"/>
    <col min="8175" max="8175" width="16" customWidth="1"/>
    <col min="8176" max="8176" width="40" customWidth="1"/>
    <col min="8177" max="8177" width="50" customWidth="1"/>
    <col min="8178" max="8179" width="16" customWidth="1"/>
    <col min="8180" max="8180" width="5" customWidth="1"/>
    <col min="8181" max="8182" width="16" customWidth="1"/>
    <col min="8183" max="8183" width="5" customWidth="1"/>
    <col min="8184" max="8185" width="16" customWidth="1"/>
    <col min="8186" max="8186" width="5" customWidth="1"/>
    <col min="8187" max="8188" width="16" customWidth="1"/>
    <col min="8189" max="8189" width="5" customWidth="1"/>
    <col min="8190" max="8191" width="16" customWidth="1"/>
    <col min="8192" max="8192" width="5" customWidth="1"/>
    <col min="8193" max="8194" width="16" customWidth="1"/>
    <col min="8195" max="8195" width="5" customWidth="1"/>
    <col min="8196" max="8197" width="16" customWidth="1"/>
    <col min="8198" max="8198" width="5" customWidth="1"/>
    <col min="8199" max="8200" width="16" customWidth="1"/>
    <col min="8201" max="8201" width="5" customWidth="1"/>
    <col min="8202" max="8203" width="16" customWidth="1"/>
    <col min="8204" max="8204" width="5" customWidth="1"/>
    <col min="8205" max="8206" width="16" customWidth="1"/>
    <col min="8207" max="8207" width="5" customWidth="1"/>
    <col min="8208" max="8209" width="16" customWidth="1"/>
    <col min="8210" max="8210" width="5" customWidth="1"/>
    <col min="8211" max="8212" width="16" customWidth="1"/>
    <col min="8213" max="8213" width="5" customWidth="1"/>
    <col min="8214" max="8215" width="16" customWidth="1"/>
    <col min="8216" max="8216" width="5" customWidth="1"/>
    <col min="8217" max="8218" width="16" customWidth="1"/>
    <col min="8219" max="8219" width="5" customWidth="1"/>
    <col min="8220" max="8221" width="16" customWidth="1"/>
    <col min="8222" max="8222" width="5" customWidth="1"/>
    <col min="8223" max="8224" width="16" customWidth="1"/>
    <col min="8225" max="8225" width="5" customWidth="1"/>
    <col min="8226" max="8227" width="16" customWidth="1"/>
    <col min="8228" max="8228" width="5" customWidth="1"/>
    <col min="8229" max="8230" width="16" customWidth="1"/>
    <col min="8231" max="8231" width="5" customWidth="1"/>
    <col min="8232" max="8233" width="16" customWidth="1"/>
    <col min="8234" max="8234" width="5" customWidth="1"/>
    <col min="8235" max="8236" width="16" customWidth="1"/>
    <col min="8237" max="8237" width="5" customWidth="1"/>
    <col min="8238" max="8239" width="16" customWidth="1"/>
    <col min="8240" max="8240" width="5" customWidth="1"/>
    <col min="8241" max="8242" width="16" customWidth="1"/>
    <col min="8243" max="8243" width="5" customWidth="1"/>
    <col min="8244" max="8245" width="16" customWidth="1"/>
    <col min="8246" max="8246" width="5" customWidth="1"/>
    <col min="8247" max="8248" width="16" customWidth="1"/>
    <col min="8249" max="8249" width="5" customWidth="1"/>
    <col min="8250" max="8251" width="16" customWidth="1"/>
    <col min="8252" max="8252" width="5" customWidth="1"/>
    <col min="8253" max="8254" width="16" customWidth="1"/>
    <col min="8255" max="8255" width="5" customWidth="1"/>
    <col min="8256" max="8257" width="16" customWidth="1"/>
    <col min="8258" max="8258" width="5" customWidth="1"/>
    <col min="8259" max="8260" width="16" customWidth="1"/>
    <col min="8261" max="8261" width="5" customWidth="1"/>
    <col min="8262" max="8263" width="16" customWidth="1"/>
    <col min="8264" max="8264" width="5" customWidth="1"/>
    <col min="8265" max="8266" width="16" customWidth="1"/>
    <col min="8267" max="8267" width="5" customWidth="1"/>
    <col min="8268" max="8269" width="16" customWidth="1"/>
    <col min="8270" max="8270" width="5" customWidth="1"/>
    <col min="8271" max="8272" width="16" customWidth="1"/>
    <col min="8273" max="8273" width="5" customWidth="1"/>
    <col min="8274" max="8275" width="16" customWidth="1"/>
    <col min="8276" max="8276" width="5" customWidth="1"/>
    <col min="8277" max="8278" width="16" customWidth="1"/>
    <col min="8279" max="8279" width="5" customWidth="1"/>
    <col min="8280" max="8281" width="16" customWidth="1"/>
    <col min="8282" max="8282" width="5" customWidth="1"/>
    <col min="8431" max="8431" width="16" customWidth="1"/>
    <col min="8432" max="8432" width="40" customWidth="1"/>
    <col min="8433" max="8433" width="50" customWidth="1"/>
    <col min="8434" max="8435" width="16" customWidth="1"/>
    <col min="8436" max="8436" width="5" customWidth="1"/>
    <col min="8437" max="8438" width="16" customWidth="1"/>
    <col min="8439" max="8439" width="5" customWidth="1"/>
    <col min="8440" max="8441" width="16" customWidth="1"/>
    <col min="8442" max="8442" width="5" customWidth="1"/>
    <col min="8443" max="8444" width="16" customWidth="1"/>
    <col min="8445" max="8445" width="5" customWidth="1"/>
    <col min="8446" max="8447" width="16" customWidth="1"/>
    <col min="8448" max="8448" width="5" customWidth="1"/>
    <col min="8449" max="8450" width="16" customWidth="1"/>
    <col min="8451" max="8451" width="5" customWidth="1"/>
    <col min="8452" max="8453" width="16" customWidth="1"/>
    <col min="8454" max="8454" width="5" customWidth="1"/>
    <col min="8455" max="8456" width="16" customWidth="1"/>
    <col min="8457" max="8457" width="5" customWidth="1"/>
    <col min="8458" max="8459" width="16" customWidth="1"/>
    <col min="8460" max="8460" width="5" customWidth="1"/>
    <col min="8461" max="8462" width="16" customWidth="1"/>
    <col min="8463" max="8463" width="5" customWidth="1"/>
    <col min="8464" max="8465" width="16" customWidth="1"/>
    <col min="8466" max="8466" width="5" customWidth="1"/>
    <col min="8467" max="8468" width="16" customWidth="1"/>
    <col min="8469" max="8469" width="5" customWidth="1"/>
    <col min="8470" max="8471" width="16" customWidth="1"/>
    <col min="8472" max="8472" width="5" customWidth="1"/>
    <col min="8473" max="8474" width="16" customWidth="1"/>
    <col min="8475" max="8475" width="5" customWidth="1"/>
    <col min="8476" max="8477" width="16" customWidth="1"/>
    <col min="8478" max="8478" width="5" customWidth="1"/>
    <col min="8479" max="8480" width="16" customWidth="1"/>
    <col min="8481" max="8481" width="5" customWidth="1"/>
    <col min="8482" max="8483" width="16" customWidth="1"/>
    <col min="8484" max="8484" width="5" customWidth="1"/>
    <col min="8485" max="8486" width="16" customWidth="1"/>
    <col min="8487" max="8487" width="5" customWidth="1"/>
    <col min="8488" max="8489" width="16" customWidth="1"/>
    <col min="8490" max="8490" width="5" customWidth="1"/>
    <col min="8491" max="8492" width="16" customWidth="1"/>
    <col min="8493" max="8493" width="5" customWidth="1"/>
    <col min="8494" max="8495" width="16" customWidth="1"/>
    <col min="8496" max="8496" width="5" customWidth="1"/>
    <col min="8497" max="8498" width="16" customWidth="1"/>
    <col min="8499" max="8499" width="5" customWidth="1"/>
    <col min="8500" max="8501" width="16" customWidth="1"/>
    <col min="8502" max="8502" width="5" customWidth="1"/>
    <col min="8503" max="8504" width="16" customWidth="1"/>
    <col min="8505" max="8505" width="5" customWidth="1"/>
    <col min="8506" max="8507" width="16" customWidth="1"/>
    <col min="8508" max="8508" width="5" customWidth="1"/>
    <col min="8509" max="8510" width="16" customWidth="1"/>
    <col min="8511" max="8511" width="5" customWidth="1"/>
    <col min="8512" max="8513" width="16" customWidth="1"/>
    <col min="8514" max="8514" width="5" customWidth="1"/>
    <col min="8515" max="8516" width="16" customWidth="1"/>
    <col min="8517" max="8517" width="5" customWidth="1"/>
    <col min="8518" max="8519" width="16" customWidth="1"/>
    <col min="8520" max="8520" width="5" customWidth="1"/>
    <col min="8521" max="8522" width="16" customWidth="1"/>
    <col min="8523" max="8523" width="5" customWidth="1"/>
    <col min="8524" max="8525" width="16" customWidth="1"/>
    <col min="8526" max="8526" width="5" customWidth="1"/>
    <col min="8527" max="8528" width="16" customWidth="1"/>
    <col min="8529" max="8529" width="5" customWidth="1"/>
    <col min="8530" max="8531" width="16" customWidth="1"/>
    <col min="8532" max="8532" width="5" customWidth="1"/>
    <col min="8533" max="8534" width="16" customWidth="1"/>
    <col min="8535" max="8535" width="5" customWidth="1"/>
    <col min="8536" max="8537" width="16" customWidth="1"/>
    <col min="8538" max="8538" width="5" customWidth="1"/>
    <col min="8687" max="8687" width="16" customWidth="1"/>
    <col min="8688" max="8688" width="40" customWidth="1"/>
    <col min="8689" max="8689" width="50" customWidth="1"/>
    <col min="8690" max="8691" width="16" customWidth="1"/>
    <col min="8692" max="8692" width="5" customWidth="1"/>
    <col min="8693" max="8694" width="16" customWidth="1"/>
    <col min="8695" max="8695" width="5" customWidth="1"/>
    <col min="8696" max="8697" width="16" customWidth="1"/>
    <col min="8698" max="8698" width="5" customWidth="1"/>
    <col min="8699" max="8700" width="16" customWidth="1"/>
    <col min="8701" max="8701" width="5" customWidth="1"/>
    <col min="8702" max="8703" width="16" customWidth="1"/>
    <col min="8704" max="8704" width="5" customWidth="1"/>
    <col min="8705" max="8706" width="16" customWidth="1"/>
    <col min="8707" max="8707" width="5" customWidth="1"/>
    <col min="8708" max="8709" width="16" customWidth="1"/>
    <col min="8710" max="8710" width="5" customWidth="1"/>
    <col min="8711" max="8712" width="16" customWidth="1"/>
    <col min="8713" max="8713" width="5" customWidth="1"/>
    <col min="8714" max="8715" width="16" customWidth="1"/>
    <col min="8716" max="8716" width="5" customWidth="1"/>
    <col min="8717" max="8718" width="16" customWidth="1"/>
    <col min="8719" max="8719" width="5" customWidth="1"/>
    <col min="8720" max="8721" width="16" customWidth="1"/>
    <col min="8722" max="8722" width="5" customWidth="1"/>
    <col min="8723" max="8724" width="16" customWidth="1"/>
    <col min="8725" max="8725" width="5" customWidth="1"/>
    <col min="8726" max="8727" width="16" customWidth="1"/>
    <col min="8728" max="8728" width="5" customWidth="1"/>
    <col min="8729" max="8730" width="16" customWidth="1"/>
    <col min="8731" max="8731" width="5" customWidth="1"/>
    <col min="8732" max="8733" width="16" customWidth="1"/>
    <col min="8734" max="8734" width="5" customWidth="1"/>
    <col min="8735" max="8736" width="16" customWidth="1"/>
    <col min="8737" max="8737" width="5" customWidth="1"/>
    <col min="8738" max="8739" width="16" customWidth="1"/>
    <col min="8740" max="8740" width="5" customWidth="1"/>
    <col min="8741" max="8742" width="16" customWidth="1"/>
    <col min="8743" max="8743" width="5" customWidth="1"/>
    <col min="8744" max="8745" width="16" customWidth="1"/>
    <col min="8746" max="8746" width="5" customWidth="1"/>
    <col min="8747" max="8748" width="16" customWidth="1"/>
    <col min="8749" max="8749" width="5" customWidth="1"/>
    <col min="8750" max="8751" width="16" customWidth="1"/>
    <col min="8752" max="8752" width="5" customWidth="1"/>
    <col min="8753" max="8754" width="16" customWidth="1"/>
    <col min="8755" max="8755" width="5" customWidth="1"/>
    <col min="8756" max="8757" width="16" customWidth="1"/>
    <col min="8758" max="8758" width="5" customWidth="1"/>
    <col min="8759" max="8760" width="16" customWidth="1"/>
    <col min="8761" max="8761" width="5" customWidth="1"/>
    <col min="8762" max="8763" width="16" customWidth="1"/>
    <col min="8764" max="8764" width="5" customWidth="1"/>
    <col min="8765" max="8766" width="16" customWidth="1"/>
    <col min="8767" max="8767" width="5" customWidth="1"/>
    <col min="8768" max="8769" width="16" customWidth="1"/>
    <col min="8770" max="8770" width="5" customWidth="1"/>
    <col min="8771" max="8772" width="16" customWidth="1"/>
    <col min="8773" max="8773" width="5" customWidth="1"/>
    <col min="8774" max="8775" width="16" customWidth="1"/>
    <col min="8776" max="8776" width="5" customWidth="1"/>
    <col min="8777" max="8778" width="16" customWidth="1"/>
    <col min="8779" max="8779" width="5" customWidth="1"/>
    <col min="8780" max="8781" width="16" customWidth="1"/>
    <col min="8782" max="8782" width="5" customWidth="1"/>
    <col min="8783" max="8784" width="16" customWidth="1"/>
    <col min="8785" max="8785" width="5" customWidth="1"/>
    <col min="8786" max="8787" width="16" customWidth="1"/>
    <col min="8788" max="8788" width="5" customWidth="1"/>
    <col min="8789" max="8790" width="16" customWidth="1"/>
    <col min="8791" max="8791" width="5" customWidth="1"/>
    <col min="8792" max="8793" width="16" customWidth="1"/>
    <col min="8794" max="8794" width="5" customWidth="1"/>
    <col min="8943" max="8943" width="16" customWidth="1"/>
    <col min="8944" max="8944" width="40" customWidth="1"/>
    <col min="8945" max="8945" width="50" customWidth="1"/>
    <col min="8946" max="8947" width="16" customWidth="1"/>
    <col min="8948" max="8948" width="5" customWidth="1"/>
    <col min="8949" max="8950" width="16" customWidth="1"/>
    <col min="8951" max="8951" width="5" customWidth="1"/>
    <col min="8952" max="8953" width="16" customWidth="1"/>
    <col min="8954" max="8954" width="5" customWidth="1"/>
    <col min="8955" max="8956" width="16" customWidth="1"/>
    <col min="8957" max="8957" width="5" customWidth="1"/>
    <col min="8958" max="8959" width="16" customWidth="1"/>
    <col min="8960" max="8960" width="5" customWidth="1"/>
    <col min="8961" max="8962" width="16" customWidth="1"/>
    <col min="8963" max="8963" width="5" customWidth="1"/>
    <col min="8964" max="8965" width="16" customWidth="1"/>
    <col min="8966" max="8966" width="5" customWidth="1"/>
    <col min="8967" max="8968" width="16" customWidth="1"/>
    <col min="8969" max="8969" width="5" customWidth="1"/>
    <col min="8970" max="8971" width="16" customWidth="1"/>
    <col min="8972" max="8972" width="5" customWidth="1"/>
    <col min="8973" max="8974" width="16" customWidth="1"/>
    <col min="8975" max="8975" width="5" customWidth="1"/>
    <col min="8976" max="8977" width="16" customWidth="1"/>
    <col min="8978" max="8978" width="5" customWidth="1"/>
    <col min="8979" max="8980" width="16" customWidth="1"/>
    <col min="8981" max="8981" width="5" customWidth="1"/>
    <col min="8982" max="8983" width="16" customWidth="1"/>
    <col min="8984" max="8984" width="5" customWidth="1"/>
    <col min="8985" max="8986" width="16" customWidth="1"/>
    <col min="8987" max="8987" width="5" customWidth="1"/>
    <col min="8988" max="8989" width="16" customWidth="1"/>
    <col min="8990" max="8990" width="5" customWidth="1"/>
    <col min="8991" max="8992" width="16" customWidth="1"/>
    <col min="8993" max="8993" width="5" customWidth="1"/>
    <col min="8994" max="8995" width="16" customWidth="1"/>
    <col min="8996" max="8996" width="5" customWidth="1"/>
    <col min="8997" max="8998" width="16" customWidth="1"/>
    <col min="8999" max="8999" width="5" customWidth="1"/>
    <col min="9000" max="9001" width="16" customWidth="1"/>
    <col min="9002" max="9002" width="5" customWidth="1"/>
    <col min="9003" max="9004" width="16" customWidth="1"/>
    <col min="9005" max="9005" width="5" customWidth="1"/>
    <col min="9006" max="9007" width="16" customWidth="1"/>
    <col min="9008" max="9008" width="5" customWidth="1"/>
    <col min="9009" max="9010" width="16" customWidth="1"/>
    <col min="9011" max="9011" width="5" customWidth="1"/>
    <col min="9012" max="9013" width="16" customWidth="1"/>
    <col min="9014" max="9014" width="5" customWidth="1"/>
    <col min="9015" max="9016" width="16" customWidth="1"/>
    <col min="9017" max="9017" width="5" customWidth="1"/>
    <col min="9018" max="9019" width="16" customWidth="1"/>
    <col min="9020" max="9020" width="5" customWidth="1"/>
    <col min="9021" max="9022" width="16" customWidth="1"/>
    <col min="9023" max="9023" width="5" customWidth="1"/>
    <col min="9024" max="9025" width="16" customWidth="1"/>
    <col min="9026" max="9026" width="5" customWidth="1"/>
    <col min="9027" max="9028" width="16" customWidth="1"/>
    <col min="9029" max="9029" width="5" customWidth="1"/>
    <col min="9030" max="9031" width="16" customWidth="1"/>
    <col min="9032" max="9032" width="5" customWidth="1"/>
    <col min="9033" max="9034" width="16" customWidth="1"/>
    <col min="9035" max="9035" width="5" customWidth="1"/>
    <col min="9036" max="9037" width="16" customWidth="1"/>
    <col min="9038" max="9038" width="5" customWidth="1"/>
    <col min="9039" max="9040" width="16" customWidth="1"/>
    <col min="9041" max="9041" width="5" customWidth="1"/>
    <col min="9042" max="9043" width="16" customWidth="1"/>
    <col min="9044" max="9044" width="5" customWidth="1"/>
    <col min="9045" max="9046" width="16" customWidth="1"/>
    <col min="9047" max="9047" width="5" customWidth="1"/>
    <col min="9048" max="9049" width="16" customWidth="1"/>
    <col min="9050" max="9050" width="5" customWidth="1"/>
    <col min="9199" max="9199" width="16" customWidth="1"/>
    <col min="9200" max="9200" width="40" customWidth="1"/>
    <col min="9201" max="9201" width="50" customWidth="1"/>
    <col min="9202" max="9203" width="16" customWidth="1"/>
    <col min="9204" max="9204" width="5" customWidth="1"/>
    <col min="9205" max="9206" width="16" customWidth="1"/>
    <col min="9207" max="9207" width="5" customWidth="1"/>
    <col min="9208" max="9209" width="16" customWidth="1"/>
    <col min="9210" max="9210" width="5" customWidth="1"/>
    <col min="9211" max="9212" width="16" customWidth="1"/>
    <col min="9213" max="9213" width="5" customWidth="1"/>
    <col min="9214" max="9215" width="16" customWidth="1"/>
    <col min="9216" max="9216" width="5" customWidth="1"/>
    <col min="9217" max="9218" width="16" customWidth="1"/>
    <col min="9219" max="9219" width="5" customWidth="1"/>
    <col min="9220" max="9221" width="16" customWidth="1"/>
    <col min="9222" max="9222" width="5" customWidth="1"/>
    <col min="9223" max="9224" width="16" customWidth="1"/>
    <col min="9225" max="9225" width="5" customWidth="1"/>
    <col min="9226" max="9227" width="16" customWidth="1"/>
    <col min="9228" max="9228" width="5" customWidth="1"/>
    <col min="9229" max="9230" width="16" customWidth="1"/>
    <col min="9231" max="9231" width="5" customWidth="1"/>
    <col min="9232" max="9233" width="16" customWidth="1"/>
    <col min="9234" max="9234" width="5" customWidth="1"/>
    <col min="9235" max="9236" width="16" customWidth="1"/>
    <col min="9237" max="9237" width="5" customWidth="1"/>
    <col min="9238" max="9239" width="16" customWidth="1"/>
    <col min="9240" max="9240" width="5" customWidth="1"/>
    <col min="9241" max="9242" width="16" customWidth="1"/>
    <col min="9243" max="9243" width="5" customWidth="1"/>
    <col min="9244" max="9245" width="16" customWidth="1"/>
    <col min="9246" max="9246" width="5" customWidth="1"/>
    <col min="9247" max="9248" width="16" customWidth="1"/>
    <col min="9249" max="9249" width="5" customWidth="1"/>
    <col min="9250" max="9251" width="16" customWidth="1"/>
    <col min="9252" max="9252" width="5" customWidth="1"/>
    <col min="9253" max="9254" width="16" customWidth="1"/>
    <col min="9255" max="9255" width="5" customWidth="1"/>
    <col min="9256" max="9257" width="16" customWidth="1"/>
    <col min="9258" max="9258" width="5" customWidth="1"/>
    <col min="9259" max="9260" width="16" customWidth="1"/>
    <col min="9261" max="9261" width="5" customWidth="1"/>
    <col min="9262" max="9263" width="16" customWidth="1"/>
    <col min="9264" max="9264" width="5" customWidth="1"/>
    <col min="9265" max="9266" width="16" customWidth="1"/>
    <col min="9267" max="9267" width="5" customWidth="1"/>
    <col min="9268" max="9269" width="16" customWidth="1"/>
    <col min="9270" max="9270" width="5" customWidth="1"/>
    <col min="9271" max="9272" width="16" customWidth="1"/>
    <col min="9273" max="9273" width="5" customWidth="1"/>
    <col min="9274" max="9275" width="16" customWidth="1"/>
    <col min="9276" max="9276" width="5" customWidth="1"/>
    <col min="9277" max="9278" width="16" customWidth="1"/>
    <col min="9279" max="9279" width="5" customWidth="1"/>
    <col min="9280" max="9281" width="16" customWidth="1"/>
    <col min="9282" max="9282" width="5" customWidth="1"/>
    <col min="9283" max="9284" width="16" customWidth="1"/>
    <col min="9285" max="9285" width="5" customWidth="1"/>
    <col min="9286" max="9287" width="16" customWidth="1"/>
    <col min="9288" max="9288" width="5" customWidth="1"/>
    <col min="9289" max="9290" width="16" customWidth="1"/>
    <col min="9291" max="9291" width="5" customWidth="1"/>
    <col min="9292" max="9293" width="16" customWidth="1"/>
    <col min="9294" max="9294" width="5" customWidth="1"/>
    <col min="9295" max="9296" width="16" customWidth="1"/>
    <col min="9297" max="9297" width="5" customWidth="1"/>
    <col min="9298" max="9299" width="16" customWidth="1"/>
    <col min="9300" max="9300" width="5" customWidth="1"/>
    <col min="9301" max="9302" width="16" customWidth="1"/>
    <col min="9303" max="9303" width="5" customWidth="1"/>
    <col min="9304" max="9305" width="16" customWidth="1"/>
    <col min="9306" max="9306" width="5" customWidth="1"/>
    <col min="9455" max="9455" width="16" customWidth="1"/>
    <col min="9456" max="9456" width="40" customWidth="1"/>
    <col min="9457" max="9457" width="50" customWidth="1"/>
    <col min="9458" max="9459" width="16" customWidth="1"/>
    <col min="9460" max="9460" width="5" customWidth="1"/>
    <col min="9461" max="9462" width="16" customWidth="1"/>
    <col min="9463" max="9463" width="5" customWidth="1"/>
    <col min="9464" max="9465" width="16" customWidth="1"/>
    <col min="9466" max="9466" width="5" customWidth="1"/>
    <col min="9467" max="9468" width="16" customWidth="1"/>
    <col min="9469" max="9469" width="5" customWidth="1"/>
    <col min="9470" max="9471" width="16" customWidth="1"/>
    <col min="9472" max="9472" width="5" customWidth="1"/>
    <col min="9473" max="9474" width="16" customWidth="1"/>
    <col min="9475" max="9475" width="5" customWidth="1"/>
    <col min="9476" max="9477" width="16" customWidth="1"/>
    <col min="9478" max="9478" width="5" customWidth="1"/>
    <col min="9479" max="9480" width="16" customWidth="1"/>
    <col min="9481" max="9481" width="5" customWidth="1"/>
    <col min="9482" max="9483" width="16" customWidth="1"/>
    <col min="9484" max="9484" width="5" customWidth="1"/>
    <col min="9485" max="9486" width="16" customWidth="1"/>
    <col min="9487" max="9487" width="5" customWidth="1"/>
    <col min="9488" max="9489" width="16" customWidth="1"/>
    <col min="9490" max="9490" width="5" customWidth="1"/>
    <col min="9491" max="9492" width="16" customWidth="1"/>
    <col min="9493" max="9493" width="5" customWidth="1"/>
    <col min="9494" max="9495" width="16" customWidth="1"/>
    <col min="9496" max="9496" width="5" customWidth="1"/>
    <col min="9497" max="9498" width="16" customWidth="1"/>
    <col min="9499" max="9499" width="5" customWidth="1"/>
    <col min="9500" max="9501" width="16" customWidth="1"/>
    <col min="9502" max="9502" width="5" customWidth="1"/>
    <col min="9503" max="9504" width="16" customWidth="1"/>
    <col min="9505" max="9505" width="5" customWidth="1"/>
    <col min="9506" max="9507" width="16" customWidth="1"/>
    <col min="9508" max="9508" width="5" customWidth="1"/>
    <col min="9509" max="9510" width="16" customWidth="1"/>
    <col min="9511" max="9511" width="5" customWidth="1"/>
    <col min="9512" max="9513" width="16" customWidth="1"/>
    <col min="9514" max="9514" width="5" customWidth="1"/>
    <col min="9515" max="9516" width="16" customWidth="1"/>
    <col min="9517" max="9517" width="5" customWidth="1"/>
    <col min="9518" max="9519" width="16" customWidth="1"/>
    <col min="9520" max="9520" width="5" customWidth="1"/>
    <col min="9521" max="9522" width="16" customWidth="1"/>
    <col min="9523" max="9523" width="5" customWidth="1"/>
    <col min="9524" max="9525" width="16" customWidth="1"/>
    <col min="9526" max="9526" width="5" customWidth="1"/>
    <col min="9527" max="9528" width="16" customWidth="1"/>
    <col min="9529" max="9529" width="5" customWidth="1"/>
    <col min="9530" max="9531" width="16" customWidth="1"/>
    <col min="9532" max="9532" width="5" customWidth="1"/>
    <col min="9533" max="9534" width="16" customWidth="1"/>
    <col min="9535" max="9535" width="5" customWidth="1"/>
    <col min="9536" max="9537" width="16" customWidth="1"/>
    <col min="9538" max="9538" width="5" customWidth="1"/>
    <col min="9539" max="9540" width="16" customWidth="1"/>
    <col min="9541" max="9541" width="5" customWidth="1"/>
    <col min="9542" max="9543" width="16" customWidth="1"/>
    <col min="9544" max="9544" width="5" customWidth="1"/>
    <col min="9545" max="9546" width="16" customWidth="1"/>
    <col min="9547" max="9547" width="5" customWidth="1"/>
    <col min="9548" max="9549" width="16" customWidth="1"/>
    <col min="9550" max="9550" width="5" customWidth="1"/>
    <col min="9551" max="9552" width="16" customWidth="1"/>
    <col min="9553" max="9553" width="5" customWidth="1"/>
    <col min="9554" max="9555" width="16" customWidth="1"/>
    <col min="9556" max="9556" width="5" customWidth="1"/>
    <col min="9557" max="9558" width="16" customWidth="1"/>
    <col min="9559" max="9559" width="5" customWidth="1"/>
    <col min="9560" max="9561" width="16" customWidth="1"/>
    <col min="9562" max="9562" width="5" customWidth="1"/>
    <col min="9711" max="9711" width="16" customWidth="1"/>
    <col min="9712" max="9712" width="40" customWidth="1"/>
    <col min="9713" max="9713" width="50" customWidth="1"/>
    <col min="9714" max="9715" width="16" customWidth="1"/>
    <col min="9716" max="9716" width="5" customWidth="1"/>
    <col min="9717" max="9718" width="16" customWidth="1"/>
    <col min="9719" max="9719" width="5" customWidth="1"/>
    <col min="9720" max="9721" width="16" customWidth="1"/>
    <col min="9722" max="9722" width="5" customWidth="1"/>
    <col min="9723" max="9724" width="16" customWidth="1"/>
    <col min="9725" max="9725" width="5" customWidth="1"/>
    <col min="9726" max="9727" width="16" customWidth="1"/>
    <col min="9728" max="9728" width="5" customWidth="1"/>
    <col min="9729" max="9730" width="16" customWidth="1"/>
    <col min="9731" max="9731" width="5" customWidth="1"/>
    <col min="9732" max="9733" width="16" customWidth="1"/>
    <col min="9734" max="9734" width="5" customWidth="1"/>
    <col min="9735" max="9736" width="16" customWidth="1"/>
    <col min="9737" max="9737" width="5" customWidth="1"/>
    <col min="9738" max="9739" width="16" customWidth="1"/>
    <col min="9740" max="9740" width="5" customWidth="1"/>
    <col min="9741" max="9742" width="16" customWidth="1"/>
    <col min="9743" max="9743" width="5" customWidth="1"/>
    <col min="9744" max="9745" width="16" customWidth="1"/>
    <col min="9746" max="9746" width="5" customWidth="1"/>
    <col min="9747" max="9748" width="16" customWidth="1"/>
    <col min="9749" max="9749" width="5" customWidth="1"/>
    <col min="9750" max="9751" width="16" customWidth="1"/>
    <col min="9752" max="9752" width="5" customWidth="1"/>
    <col min="9753" max="9754" width="16" customWidth="1"/>
    <col min="9755" max="9755" width="5" customWidth="1"/>
    <col min="9756" max="9757" width="16" customWidth="1"/>
    <col min="9758" max="9758" width="5" customWidth="1"/>
    <col min="9759" max="9760" width="16" customWidth="1"/>
    <col min="9761" max="9761" width="5" customWidth="1"/>
    <col min="9762" max="9763" width="16" customWidth="1"/>
    <col min="9764" max="9764" width="5" customWidth="1"/>
    <col min="9765" max="9766" width="16" customWidth="1"/>
    <col min="9767" max="9767" width="5" customWidth="1"/>
    <col min="9768" max="9769" width="16" customWidth="1"/>
    <col min="9770" max="9770" width="5" customWidth="1"/>
    <col min="9771" max="9772" width="16" customWidth="1"/>
    <col min="9773" max="9773" width="5" customWidth="1"/>
    <col min="9774" max="9775" width="16" customWidth="1"/>
    <col min="9776" max="9776" width="5" customWidth="1"/>
    <col min="9777" max="9778" width="16" customWidth="1"/>
    <col min="9779" max="9779" width="5" customWidth="1"/>
    <col min="9780" max="9781" width="16" customWidth="1"/>
    <col min="9782" max="9782" width="5" customWidth="1"/>
    <col min="9783" max="9784" width="16" customWidth="1"/>
    <col min="9785" max="9785" width="5" customWidth="1"/>
    <col min="9786" max="9787" width="16" customWidth="1"/>
    <col min="9788" max="9788" width="5" customWidth="1"/>
    <col min="9789" max="9790" width="16" customWidth="1"/>
    <col min="9791" max="9791" width="5" customWidth="1"/>
    <col min="9792" max="9793" width="16" customWidth="1"/>
    <col min="9794" max="9794" width="5" customWidth="1"/>
    <col min="9795" max="9796" width="16" customWidth="1"/>
    <col min="9797" max="9797" width="5" customWidth="1"/>
    <col min="9798" max="9799" width="16" customWidth="1"/>
    <col min="9800" max="9800" width="5" customWidth="1"/>
    <col min="9801" max="9802" width="16" customWidth="1"/>
    <col min="9803" max="9803" width="5" customWidth="1"/>
    <col min="9804" max="9805" width="16" customWidth="1"/>
    <col min="9806" max="9806" width="5" customWidth="1"/>
    <col min="9807" max="9808" width="16" customWidth="1"/>
    <col min="9809" max="9809" width="5" customWidth="1"/>
    <col min="9810" max="9811" width="16" customWidth="1"/>
    <col min="9812" max="9812" width="5" customWidth="1"/>
    <col min="9813" max="9814" width="16" customWidth="1"/>
    <col min="9815" max="9815" width="5" customWidth="1"/>
    <col min="9816" max="9817" width="16" customWidth="1"/>
    <col min="9818" max="9818" width="5" customWidth="1"/>
    <col min="9967" max="9967" width="16" customWidth="1"/>
    <col min="9968" max="9968" width="40" customWidth="1"/>
    <col min="9969" max="9969" width="50" customWidth="1"/>
    <col min="9970" max="9971" width="16" customWidth="1"/>
    <col min="9972" max="9972" width="5" customWidth="1"/>
    <col min="9973" max="9974" width="16" customWidth="1"/>
    <col min="9975" max="9975" width="5" customWidth="1"/>
    <col min="9976" max="9977" width="16" customWidth="1"/>
    <col min="9978" max="9978" width="5" customWidth="1"/>
    <col min="9979" max="9980" width="16" customWidth="1"/>
    <col min="9981" max="9981" width="5" customWidth="1"/>
    <col min="9982" max="9983" width="16" customWidth="1"/>
    <col min="9984" max="9984" width="5" customWidth="1"/>
    <col min="9985" max="9986" width="16" customWidth="1"/>
    <col min="9987" max="9987" width="5" customWidth="1"/>
    <col min="9988" max="9989" width="16" customWidth="1"/>
    <col min="9990" max="9990" width="5" customWidth="1"/>
    <col min="9991" max="9992" width="16" customWidth="1"/>
    <col min="9993" max="9993" width="5" customWidth="1"/>
    <col min="9994" max="9995" width="16" customWidth="1"/>
    <col min="9996" max="9996" width="5" customWidth="1"/>
    <col min="9997" max="9998" width="16" customWidth="1"/>
    <col min="9999" max="9999" width="5" customWidth="1"/>
    <col min="10000" max="10001" width="16" customWidth="1"/>
    <col min="10002" max="10002" width="5" customWidth="1"/>
    <col min="10003" max="10004" width="16" customWidth="1"/>
    <col min="10005" max="10005" width="5" customWidth="1"/>
    <col min="10006" max="10007" width="16" customWidth="1"/>
    <col min="10008" max="10008" width="5" customWidth="1"/>
    <col min="10009" max="10010" width="16" customWidth="1"/>
    <col min="10011" max="10011" width="5" customWidth="1"/>
    <col min="10012" max="10013" width="16" customWidth="1"/>
    <col min="10014" max="10014" width="5" customWidth="1"/>
    <col min="10015" max="10016" width="16" customWidth="1"/>
    <col min="10017" max="10017" width="5" customWidth="1"/>
    <col min="10018" max="10019" width="16" customWidth="1"/>
    <col min="10020" max="10020" width="5" customWidth="1"/>
    <col min="10021" max="10022" width="16" customWidth="1"/>
    <col min="10023" max="10023" width="5" customWidth="1"/>
    <col min="10024" max="10025" width="16" customWidth="1"/>
    <col min="10026" max="10026" width="5" customWidth="1"/>
    <col min="10027" max="10028" width="16" customWidth="1"/>
    <col min="10029" max="10029" width="5" customWidth="1"/>
    <col min="10030" max="10031" width="16" customWidth="1"/>
    <col min="10032" max="10032" width="5" customWidth="1"/>
    <col min="10033" max="10034" width="16" customWidth="1"/>
    <col min="10035" max="10035" width="5" customWidth="1"/>
    <col min="10036" max="10037" width="16" customWidth="1"/>
    <col min="10038" max="10038" width="5" customWidth="1"/>
    <col min="10039" max="10040" width="16" customWidth="1"/>
    <col min="10041" max="10041" width="5" customWidth="1"/>
    <col min="10042" max="10043" width="16" customWidth="1"/>
    <col min="10044" max="10044" width="5" customWidth="1"/>
    <col min="10045" max="10046" width="16" customWidth="1"/>
    <col min="10047" max="10047" width="5" customWidth="1"/>
    <col min="10048" max="10049" width="16" customWidth="1"/>
    <col min="10050" max="10050" width="5" customWidth="1"/>
    <col min="10051" max="10052" width="16" customWidth="1"/>
    <col min="10053" max="10053" width="5" customWidth="1"/>
    <col min="10054" max="10055" width="16" customWidth="1"/>
    <col min="10056" max="10056" width="5" customWidth="1"/>
    <col min="10057" max="10058" width="16" customWidth="1"/>
    <col min="10059" max="10059" width="5" customWidth="1"/>
    <col min="10060" max="10061" width="16" customWidth="1"/>
    <col min="10062" max="10062" width="5" customWidth="1"/>
    <col min="10063" max="10064" width="16" customWidth="1"/>
    <col min="10065" max="10065" width="5" customWidth="1"/>
    <col min="10066" max="10067" width="16" customWidth="1"/>
    <col min="10068" max="10068" width="5" customWidth="1"/>
    <col min="10069" max="10070" width="16" customWidth="1"/>
    <col min="10071" max="10071" width="5" customWidth="1"/>
    <col min="10072" max="10073" width="16" customWidth="1"/>
    <col min="10074" max="10074" width="5" customWidth="1"/>
    <col min="10223" max="10223" width="16" customWidth="1"/>
    <col min="10224" max="10224" width="40" customWidth="1"/>
    <col min="10225" max="10225" width="50" customWidth="1"/>
    <col min="10226" max="10227" width="16" customWidth="1"/>
    <col min="10228" max="10228" width="5" customWidth="1"/>
    <col min="10229" max="10230" width="16" customWidth="1"/>
    <col min="10231" max="10231" width="5" customWidth="1"/>
    <col min="10232" max="10233" width="16" customWidth="1"/>
    <col min="10234" max="10234" width="5" customWidth="1"/>
    <col min="10235" max="10236" width="16" customWidth="1"/>
    <col min="10237" max="10237" width="5" customWidth="1"/>
    <col min="10238" max="10239" width="16" customWidth="1"/>
    <col min="10240" max="10240" width="5" customWidth="1"/>
    <col min="10241" max="10242" width="16" customWidth="1"/>
    <col min="10243" max="10243" width="5" customWidth="1"/>
    <col min="10244" max="10245" width="16" customWidth="1"/>
    <col min="10246" max="10246" width="5" customWidth="1"/>
    <col min="10247" max="10248" width="16" customWidth="1"/>
    <col min="10249" max="10249" width="5" customWidth="1"/>
    <col min="10250" max="10251" width="16" customWidth="1"/>
    <col min="10252" max="10252" width="5" customWidth="1"/>
    <col min="10253" max="10254" width="16" customWidth="1"/>
    <col min="10255" max="10255" width="5" customWidth="1"/>
    <col min="10256" max="10257" width="16" customWidth="1"/>
    <col min="10258" max="10258" width="5" customWidth="1"/>
    <col min="10259" max="10260" width="16" customWidth="1"/>
    <col min="10261" max="10261" width="5" customWidth="1"/>
    <col min="10262" max="10263" width="16" customWidth="1"/>
    <col min="10264" max="10264" width="5" customWidth="1"/>
    <col min="10265" max="10266" width="16" customWidth="1"/>
    <col min="10267" max="10267" width="5" customWidth="1"/>
    <col min="10268" max="10269" width="16" customWidth="1"/>
    <col min="10270" max="10270" width="5" customWidth="1"/>
    <col min="10271" max="10272" width="16" customWidth="1"/>
    <col min="10273" max="10273" width="5" customWidth="1"/>
    <col min="10274" max="10275" width="16" customWidth="1"/>
    <col min="10276" max="10276" width="5" customWidth="1"/>
    <col min="10277" max="10278" width="16" customWidth="1"/>
    <col min="10279" max="10279" width="5" customWidth="1"/>
    <col min="10280" max="10281" width="16" customWidth="1"/>
    <col min="10282" max="10282" width="5" customWidth="1"/>
    <col min="10283" max="10284" width="16" customWidth="1"/>
    <col min="10285" max="10285" width="5" customWidth="1"/>
    <col min="10286" max="10287" width="16" customWidth="1"/>
    <col min="10288" max="10288" width="5" customWidth="1"/>
    <col min="10289" max="10290" width="16" customWidth="1"/>
    <col min="10291" max="10291" width="5" customWidth="1"/>
    <col min="10292" max="10293" width="16" customWidth="1"/>
    <col min="10294" max="10294" width="5" customWidth="1"/>
    <col min="10295" max="10296" width="16" customWidth="1"/>
    <col min="10297" max="10297" width="5" customWidth="1"/>
    <col min="10298" max="10299" width="16" customWidth="1"/>
    <col min="10300" max="10300" width="5" customWidth="1"/>
    <col min="10301" max="10302" width="16" customWidth="1"/>
    <col min="10303" max="10303" width="5" customWidth="1"/>
    <col min="10304" max="10305" width="16" customWidth="1"/>
    <col min="10306" max="10306" width="5" customWidth="1"/>
    <col min="10307" max="10308" width="16" customWidth="1"/>
    <col min="10309" max="10309" width="5" customWidth="1"/>
    <col min="10310" max="10311" width="16" customWidth="1"/>
    <col min="10312" max="10312" width="5" customWidth="1"/>
    <col min="10313" max="10314" width="16" customWidth="1"/>
    <col min="10315" max="10315" width="5" customWidth="1"/>
    <col min="10316" max="10317" width="16" customWidth="1"/>
    <col min="10318" max="10318" width="5" customWidth="1"/>
    <col min="10319" max="10320" width="16" customWidth="1"/>
    <col min="10321" max="10321" width="5" customWidth="1"/>
    <col min="10322" max="10323" width="16" customWidth="1"/>
    <col min="10324" max="10324" width="5" customWidth="1"/>
    <col min="10325" max="10326" width="16" customWidth="1"/>
    <col min="10327" max="10327" width="5" customWidth="1"/>
    <col min="10328" max="10329" width="16" customWidth="1"/>
    <col min="10330" max="10330" width="5" customWidth="1"/>
    <col min="10479" max="10479" width="16" customWidth="1"/>
    <col min="10480" max="10480" width="40" customWidth="1"/>
    <col min="10481" max="10481" width="50" customWidth="1"/>
    <col min="10482" max="10483" width="16" customWidth="1"/>
    <col min="10484" max="10484" width="5" customWidth="1"/>
    <col min="10485" max="10486" width="16" customWidth="1"/>
    <col min="10487" max="10487" width="5" customWidth="1"/>
    <col min="10488" max="10489" width="16" customWidth="1"/>
    <col min="10490" max="10490" width="5" customWidth="1"/>
    <col min="10491" max="10492" width="16" customWidth="1"/>
    <col min="10493" max="10493" width="5" customWidth="1"/>
    <col min="10494" max="10495" width="16" customWidth="1"/>
    <col min="10496" max="10496" width="5" customWidth="1"/>
    <col min="10497" max="10498" width="16" customWidth="1"/>
    <col min="10499" max="10499" width="5" customWidth="1"/>
    <col min="10500" max="10501" width="16" customWidth="1"/>
    <col min="10502" max="10502" width="5" customWidth="1"/>
    <col min="10503" max="10504" width="16" customWidth="1"/>
    <col min="10505" max="10505" width="5" customWidth="1"/>
    <col min="10506" max="10507" width="16" customWidth="1"/>
    <col min="10508" max="10508" width="5" customWidth="1"/>
    <col min="10509" max="10510" width="16" customWidth="1"/>
    <col min="10511" max="10511" width="5" customWidth="1"/>
    <col min="10512" max="10513" width="16" customWidth="1"/>
    <col min="10514" max="10514" width="5" customWidth="1"/>
    <col min="10515" max="10516" width="16" customWidth="1"/>
    <col min="10517" max="10517" width="5" customWidth="1"/>
    <col min="10518" max="10519" width="16" customWidth="1"/>
    <col min="10520" max="10520" width="5" customWidth="1"/>
    <col min="10521" max="10522" width="16" customWidth="1"/>
    <col min="10523" max="10523" width="5" customWidth="1"/>
    <col min="10524" max="10525" width="16" customWidth="1"/>
    <col min="10526" max="10526" width="5" customWidth="1"/>
    <col min="10527" max="10528" width="16" customWidth="1"/>
    <col min="10529" max="10529" width="5" customWidth="1"/>
    <col min="10530" max="10531" width="16" customWidth="1"/>
    <col min="10532" max="10532" width="5" customWidth="1"/>
    <col min="10533" max="10534" width="16" customWidth="1"/>
    <col min="10535" max="10535" width="5" customWidth="1"/>
    <col min="10536" max="10537" width="16" customWidth="1"/>
    <col min="10538" max="10538" width="5" customWidth="1"/>
    <col min="10539" max="10540" width="16" customWidth="1"/>
    <col min="10541" max="10541" width="5" customWidth="1"/>
    <col min="10542" max="10543" width="16" customWidth="1"/>
    <col min="10544" max="10544" width="5" customWidth="1"/>
    <col min="10545" max="10546" width="16" customWidth="1"/>
    <col min="10547" max="10547" width="5" customWidth="1"/>
    <col min="10548" max="10549" width="16" customWidth="1"/>
    <col min="10550" max="10550" width="5" customWidth="1"/>
    <col min="10551" max="10552" width="16" customWidth="1"/>
    <col min="10553" max="10553" width="5" customWidth="1"/>
    <col min="10554" max="10555" width="16" customWidth="1"/>
    <col min="10556" max="10556" width="5" customWidth="1"/>
    <col min="10557" max="10558" width="16" customWidth="1"/>
    <col min="10559" max="10559" width="5" customWidth="1"/>
    <col min="10560" max="10561" width="16" customWidth="1"/>
    <col min="10562" max="10562" width="5" customWidth="1"/>
    <col min="10563" max="10564" width="16" customWidth="1"/>
    <col min="10565" max="10565" width="5" customWidth="1"/>
    <col min="10566" max="10567" width="16" customWidth="1"/>
    <col min="10568" max="10568" width="5" customWidth="1"/>
    <col min="10569" max="10570" width="16" customWidth="1"/>
    <col min="10571" max="10571" width="5" customWidth="1"/>
    <col min="10572" max="10573" width="16" customWidth="1"/>
    <col min="10574" max="10574" width="5" customWidth="1"/>
    <col min="10575" max="10576" width="16" customWidth="1"/>
    <col min="10577" max="10577" width="5" customWidth="1"/>
    <col min="10578" max="10579" width="16" customWidth="1"/>
    <col min="10580" max="10580" width="5" customWidth="1"/>
    <col min="10581" max="10582" width="16" customWidth="1"/>
    <col min="10583" max="10583" width="5" customWidth="1"/>
    <col min="10584" max="10585" width="16" customWidth="1"/>
    <col min="10586" max="10586" width="5" customWidth="1"/>
    <col min="10735" max="10735" width="16" customWidth="1"/>
    <col min="10736" max="10736" width="40" customWidth="1"/>
    <col min="10737" max="10737" width="50" customWidth="1"/>
    <col min="10738" max="10739" width="16" customWidth="1"/>
    <col min="10740" max="10740" width="5" customWidth="1"/>
    <col min="10741" max="10742" width="16" customWidth="1"/>
    <col min="10743" max="10743" width="5" customWidth="1"/>
    <col min="10744" max="10745" width="16" customWidth="1"/>
    <col min="10746" max="10746" width="5" customWidth="1"/>
    <col min="10747" max="10748" width="16" customWidth="1"/>
    <col min="10749" max="10749" width="5" customWidth="1"/>
    <col min="10750" max="10751" width="16" customWidth="1"/>
    <col min="10752" max="10752" width="5" customWidth="1"/>
    <col min="10753" max="10754" width="16" customWidth="1"/>
    <col min="10755" max="10755" width="5" customWidth="1"/>
    <col min="10756" max="10757" width="16" customWidth="1"/>
    <col min="10758" max="10758" width="5" customWidth="1"/>
    <col min="10759" max="10760" width="16" customWidth="1"/>
    <col min="10761" max="10761" width="5" customWidth="1"/>
    <col min="10762" max="10763" width="16" customWidth="1"/>
    <col min="10764" max="10764" width="5" customWidth="1"/>
    <col min="10765" max="10766" width="16" customWidth="1"/>
    <col min="10767" max="10767" width="5" customWidth="1"/>
    <col min="10768" max="10769" width="16" customWidth="1"/>
    <col min="10770" max="10770" width="5" customWidth="1"/>
    <col min="10771" max="10772" width="16" customWidth="1"/>
    <col min="10773" max="10773" width="5" customWidth="1"/>
    <col min="10774" max="10775" width="16" customWidth="1"/>
    <col min="10776" max="10776" width="5" customWidth="1"/>
    <col min="10777" max="10778" width="16" customWidth="1"/>
    <col min="10779" max="10779" width="5" customWidth="1"/>
    <col min="10780" max="10781" width="16" customWidth="1"/>
    <col min="10782" max="10782" width="5" customWidth="1"/>
    <col min="10783" max="10784" width="16" customWidth="1"/>
    <col min="10785" max="10785" width="5" customWidth="1"/>
    <col min="10786" max="10787" width="16" customWidth="1"/>
    <col min="10788" max="10788" width="5" customWidth="1"/>
    <col min="10789" max="10790" width="16" customWidth="1"/>
    <col min="10791" max="10791" width="5" customWidth="1"/>
    <col min="10792" max="10793" width="16" customWidth="1"/>
    <col min="10794" max="10794" width="5" customWidth="1"/>
    <col min="10795" max="10796" width="16" customWidth="1"/>
    <col min="10797" max="10797" width="5" customWidth="1"/>
    <col min="10798" max="10799" width="16" customWidth="1"/>
    <col min="10800" max="10800" width="5" customWidth="1"/>
    <col min="10801" max="10802" width="16" customWidth="1"/>
    <col min="10803" max="10803" width="5" customWidth="1"/>
    <col min="10804" max="10805" width="16" customWidth="1"/>
    <col min="10806" max="10806" width="5" customWidth="1"/>
    <col min="10807" max="10808" width="16" customWidth="1"/>
    <col min="10809" max="10809" width="5" customWidth="1"/>
    <col min="10810" max="10811" width="16" customWidth="1"/>
    <col min="10812" max="10812" width="5" customWidth="1"/>
    <col min="10813" max="10814" width="16" customWidth="1"/>
    <col min="10815" max="10815" width="5" customWidth="1"/>
    <col min="10816" max="10817" width="16" customWidth="1"/>
    <col min="10818" max="10818" width="5" customWidth="1"/>
    <col min="10819" max="10820" width="16" customWidth="1"/>
    <col min="10821" max="10821" width="5" customWidth="1"/>
    <col min="10822" max="10823" width="16" customWidth="1"/>
    <col min="10824" max="10824" width="5" customWidth="1"/>
    <col min="10825" max="10826" width="16" customWidth="1"/>
    <col min="10827" max="10827" width="5" customWidth="1"/>
    <col min="10828" max="10829" width="16" customWidth="1"/>
    <col min="10830" max="10830" width="5" customWidth="1"/>
    <col min="10831" max="10832" width="16" customWidth="1"/>
    <col min="10833" max="10833" width="5" customWidth="1"/>
    <col min="10834" max="10835" width="16" customWidth="1"/>
    <col min="10836" max="10836" width="5" customWidth="1"/>
    <col min="10837" max="10838" width="16" customWidth="1"/>
    <col min="10839" max="10839" width="5" customWidth="1"/>
    <col min="10840" max="10841" width="16" customWidth="1"/>
    <col min="10842" max="10842" width="5" customWidth="1"/>
    <col min="10991" max="10991" width="16" customWidth="1"/>
    <col min="10992" max="10992" width="40" customWidth="1"/>
    <col min="10993" max="10993" width="50" customWidth="1"/>
    <col min="10994" max="10995" width="16" customWidth="1"/>
    <col min="10996" max="10996" width="5" customWidth="1"/>
    <col min="10997" max="10998" width="16" customWidth="1"/>
    <col min="10999" max="10999" width="5" customWidth="1"/>
    <col min="11000" max="11001" width="16" customWidth="1"/>
    <col min="11002" max="11002" width="5" customWidth="1"/>
    <col min="11003" max="11004" width="16" customWidth="1"/>
    <col min="11005" max="11005" width="5" customWidth="1"/>
    <col min="11006" max="11007" width="16" customWidth="1"/>
    <col min="11008" max="11008" width="5" customWidth="1"/>
    <col min="11009" max="11010" width="16" customWidth="1"/>
    <col min="11011" max="11011" width="5" customWidth="1"/>
    <col min="11012" max="11013" width="16" customWidth="1"/>
    <col min="11014" max="11014" width="5" customWidth="1"/>
    <col min="11015" max="11016" width="16" customWidth="1"/>
    <col min="11017" max="11017" width="5" customWidth="1"/>
    <col min="11018" max="11019" width="16" customWidth="1"/>
    <col min="11020" max="11020" width="5" customWidth="1"/>
    <col min="11021" max="11022" width="16" customWidth="1"/>
    <col min="11023" max="11023" width="5" customWidth="1"/>
    <col min="11024" max="11025" width="16" customWidth="1"/>
    <col min="11026" max="11026" width="5" customWidth="1"/>
    <col min="11027" max="11028" width="16" customWidth="1"/>
    <col min="11029" max="11029" width="5" customWidth="1"/>
    <col min="11030" max="11031" width="16" customWidth="1"/>
    <col min="11032" max="11032" width="5" customWidth="1"/>
    <col min="11033" max="11034" width="16" customWidth="1"/>
    <col min="11035" max="11035" width="5" customWidth="1"/>
    <col min="11036" max="11037" width="16" customWidth="1"/>
    <col min="11038" max="11038" width="5" customWidth="1"/>
    <col min="11039" max="11040" width="16" customWidth="1"/>
    <col min="11041" max="11041" width="5" customWidth="1"/>
    <col min="11042" max="11043" width="16" customWidth="1"/>
    <col min="11044" max="11044" width="5" customWidth="1"/>
    <col min="11045" max="11046" width="16" customWidth="1"/>
    <col min="11047" max="11047" width="5" customWidth="1"/>
    <col min="11048" max="11049" width="16" customWidth="1"/>
    <col min="11050" max="11050" width="5" customWidth="1"/>
    <col min="11051" max="11052" width="16" customWidth="1"/>
    <col min="11053" max="11053" width="5" customWidth="1"/>
    <col min="11054" max="11055" width="16" customWidth="1"/>
    <col min="11056" max="11056" width="5" customWidth="1"/>
    <col min="11057" max="11058" width="16" customWidth="1"/>
    <col min="11059" max="11059" width="5" customWidth="1"/>
    <col min="11060" max="11061" width="16" customWidth="1"/>
    <col min="11062" max="11062" width="5" customWidth="1"/>
    <col min="11063" max="11064" width="16" customWidth="1"/>
    <col min="11065" max="11065" width="5" customWidth="1"/>
    <col min="11066" max="11067" width="16" customWidth="1"/>
    <col min="11068" max="11068" width="5" customWidth="1"/>
    <col min="11069" max="11070" width="16" customWidth="1"/>
    <col min="11071" max="11071" width="5" customWidth="1"/>
    <col min="11072" max="11073" width="16" customWidth="1"/>
    <col min="11074" max="11074" width="5" customWidth="1"/>
    <col min="11075" max="11076" width="16" customWidth="1"/>
    <col min="11077" max="11077" width="5" customWidth="1"/>
    <col min="11078" max="11079" width="16" customWidth="1"/>
    <col min="11080" max="11080" width="5" customWidth="1"/>
    <col min="11081" max="11082" width="16" customWidth="1"/>
    <col min="11083" max="11083" width="5" customWidth="1"/>
    <col min="11084" max="11085" width="16" customWidth="1"/>
    <col min="11086" max="11086" width="5" customWidth="1"/>
    <col min="11087" max="11088" width="16" customWidth="1"/>
    <col min="11089" max="11089" width="5" customWidth="1"/>
    <col min="11090" max="11091" width="16" customWidth="1"/>
    <col min="11092" max="11092" width="5" customWidth="1"/>
    <col min="11093" max="11094" width="16" customWidth="1"/>
    <col min="11095" max="11095" width="5" customWidth="1"/>
    <col min="11096" max="11097" width="16" customWidth="1"/>
    <col min="11098" max="11098" width="5" customWidth="1"/>
    <col min="11247" max="11247" width="16" customWidth="1"/>
    <col min="11248" max="11248" width="40" customWidth="1"/>
    <col min="11249" max="11249" width="50" customWidth="1"/>
    <col min="11250" max="11251" width="16" customWidth="1"/>
    <col min="11252" max="11252" width="5" customWidth="1"/>
    <col min="11253" max="11254" width="16" customWidth="1"/>
    <col min="11255" max="11255" width="5" customWidth="1"/>
    <col min="11256" max="11257" width="16" customWidth="1"/>
    <col min="11258" max="11258" width="5" customWidth="1"/>
    <col min="11259" max="11260" width="16" customWidth="1"/>
    <col min="11261" max="11261" width="5" customWidth="1"/>
    <col min="11262" max="11263" width="16" customWidth="1"/>
    <col min="11264" max="11264" width="5" customWidth="1"/>
    <col min="11265" max="11266" width="16" customWidth="1"/>
    <col min="11267" max="11267" width="5" customWidth="1"/>
    <col min="11268" max="11269" width="16" customWidth="1"/>
    <col min="11270" max="11270" width="5" customWidth="1"/>
    <col min="11271" max="11272" width="16" customWidth="1"/>
    <col min="11273" max="11273" width="5" customWidth="1"/>
    <col min="11274" max="11275" width="16" customWidth="1"/>
    <col min="11276" max="11276" width="5" customWidth="1"/>
    <col min="11277" max="11278" width="16" customWidth="1"/>
    <col min="11279" max="11279" width="5" customWidth="1"/>
    <col min="11280" max="11281" width="16" customWidth="1"/>
    <col min="11282" max="11282" width="5" customWidth="1"/>
    <col min="11283" max="11284" width="16" customWidth="1"/>
    <col min="11285" max="11285" width="5" customWidth="1"/>
    <col min="11286" max="11287" width="16" customWidth="1"/>
    <col min="11288" max="11288" width="5" customWidth="1"/>
    <col min="11289" max="11290" width="16" customWidth="1"/>
    <col min="11291" max="11291" width="5" customWidth="1"/>
    <col min="11292" max="11293" width="16" customWidth="1"/>
    <col min="11294" max="11294" width="5" customWidth="1"/>
    <col min="11295" max="11296" width="16" customWidth="1"/>
    <col min="11297" max="11297" width="5" customWidth="1"/>
    <col min="11298" max="11299" width="16" customWidth="1"/>
    <col min="11300" max="11300" width="5" customWidth="1"/>
    <col min="11301" max="11302" width="16" customWidth="1"/>
    <col min="11303" max="11303" width="5" customWidth="1"/>
    <col min="11304" max="11305" width="16" customWidth="1"/>
    <col min="11306" max="11306" width="5" customWidth="1"/>
    <col min="11307" max="11308" width="16" customWidth="1"/>
    <col min="11309" max="11309" width="5" customWidth="1"/>
    <col min="11310" max="11311" width="16" customWidth="1"/>
    <col min="11312" max="11312" width="5" customWidth="1"/>
    <col min="11313" max="11314" width="16" customWidth="1"/>
    <col min="11315" max="11315" width="5" customWidth="1"/>
    <col min="11316" max="11317" width="16" customWidth="1"/>
    <col min="11318" max="11318" width="5" customWidth="1"/>
    <col min="11319" max="11320" width="16" customWidth="1"/>
    <col min="11321" max="11321" width="5" customWidth="1"/>
    <col min="11322" max="11323" width="16" customWidth="1"/>
    <col min="11324" max="11324" width="5" customWidth="1"/>
    <col min="11325" max="11326" width="16" customWidth="1"/>
    <col min="11327" max="11327" width="5" customWidth="1"/>
    <col min="11328" max="11329" width="16" customWidth="1"/>
    <col min="11330" max="11330" width="5" customWidth="1"/>
    <col min="11331" max="11332" width="16" customWidth="1"/>
    <col min="11333" max="11333" width="5" customWidth="1"/>
    <col min="11334" max="11335" width="16" customWidth="1"/>
    <col min="11336" max="11336" width="5" customWidth="1"/>
    <col min="11337" max="11338" width="16" customWidth="1"/>
    <col min="11339" max="11339" width="5" customWidth="1"/>
    <col min="11340" max="11341" width="16" customWidth="1"/>
    <col min="11342" max="11342" width="5" customWidth="1"/>
    <col min="11343" max="11344" width="16" customWidth="1"/>
    <col min="11345" max="11345" width="5" customWidth="1"/>
    <col min="11346" max="11347" width="16" customWidth="1"/>
    <col min="11348" max="11348" width="5" customWidth="1"/>
    <col min="11349" max="11350" width="16" customWidth="1"/>
    <col min="11351" max="11351" width="5" customWidth="1"/>
    <col min="11352" max="11353" width="16" customWidth="1"/>
    <col min="11354" max="11354" width="5" customWidth="1"/>
    <col min="11503" max="11503" width="16" customWidth="1"/>
    <col min="11504" max="11504" width="40" customWidth="1"/>
    <col min="11505" max="11505" width="50" customWidth="1"/>
    <col min="11506" max="11507" width="16" customWidth="1"/>
    <col min="11508" max="11508" width="5" customWidth="1"/>
    <col min="11509" max="11510" width="16" customWidth="1"/>
    <col min="11511" max="11511" width="5" customWidth="1"/>
    <col min="11512" max="11513" width="16" customWidth="1"/>
    <col min="11514" max="11514" width="5" customWidth="1"/>
    <col min="11515" max="11516" width="16" customWidth="1"/>
    <col min="11517" max="11517" width="5" customWidth="1"/>
    <col min="11518" max="11519" width="16" customWidth="1"/>
    <col min="11520" max="11520" width="5" customWidth="1"/>
    <col min="11521" max="11522" width="16" customWidth="1"/>
    <col min="11523" max="11523" width="5" customWidth="1"/>
    <col min="11524" max="11525" width="16" customWidth="1"/>
    <col min="11526" max="11526" width="5" customWidth="1"/>
    <col min="11527" max="11528" width="16" customWidth="1"/>
    <col min="11529" max="11529" width="5" customWidth="1"/>
    <col min="11530" max="11531" width="16" customWidth="1"/>
    <col min="11532" max="11532" width="5" customWidth="1"/>
    <col min="11533" max="11534" width="16" customWidth="1"/>
    <col min="11535" max="11535" width="5" customWidth="1"/>
    <col min="11536" max="11537" width="16" customWidth="1"/>
    <col min="11538" max="11538" width="5" customWidth="1"/>
    <col min="11539" max="11540" width="16" customWidth="1"/>
    <col min="11541" max="11541" width="5" customWidth="1"/>
    <col min="11542" max="11543" width="16" customWidth="1"/>
    <col min="11544" max="11544" width="5" customWidth="1"/>
    <col min="11545" max="11546" width="16" customWidth="1"/>
    <col min="11547" max="11547" width="5" customWidth="1"/>
    <col min="11548" max="11549" width="16" customWidth="1"/>
    <col min="11550" max="11550" width="5" customWidth="1"/>
    <col min="11551" max="11552" width="16" customWidth="1"/>
    <col min="11553" max="11553" width="5" customWidth="1"/>
    <col min="11554" max="11555" width="16" customWidth="1"/>
    <col min="11556" max="11556" width="5" customWidth="1"/>
    <col min="11557" max="11558" width="16" customWidth="1"/>
    <col min="11559" max="11559" width="5" customWidth="1"/>
    <col min="11560" max="11561" width="16" customWidth="1"/>
    <col min="11562" max="11562" width="5" customWidth="1"/>
    <col min="11563" max="11564" width="16" customWidth="1"/>
    <col min="11565" max="11565" width="5" customWidth="1"/>
    <col min="11566" max="11567" width="16" customWidth="1"/>
    <col min="11568" max="11568" width="5" customWidth="1"/>
    <col min="11569" max="11570" width="16" customWidth="1"/>
    <col min="11571" max="11571" width="5" customWidth="1"/>
    <col min="11572" max="11573" width="16" customWidth="1"/>
    <col min="11574" max="11574" width="5" customWidth="1"/>
    <col min="11575" max="11576" width="16" customWidth="1"/>
    <col min="11577" max="11577" width="5" customWidth="1"/>
    <col min="11578" max="11579" width="16" customWidth="1"/>
    <col min="11580" max="11580" width="5" customWidth="1"/>
    <col min="11581" max="11582" width="16" customWidth="1"/>
    <col min="11583" max="11583" width="5" customWidth="1"/>
    <col min="11584" max="11585" width="16" customWidth="1"/>
    <col min="11586" max="11586" width="5" customWidth="1"/>
    <col min="11587" max="11588" width="16" customWidth="1"/>
    <col min="11589" max="11589" width="5" customWidth="1"/>
    <col min="11590" max="11591" width="16" customWidth="1"/>
    <col min="11592" max="11592" width="5" customWidth="1"/>
    <col min="11593" max="11594" width="16" customWidth="1"/>
    <col min="11595" max="11595" width="5" customWidth="1"/>
    <col min="11596" max="11597" width="16" customWidth="1"/>
    <col min="11598" max="11598" width="5" customWidth="1"/>
    <col min="11599" max="11600" width="16" customWidth="1"/>
    <col min="11601" max="11601" width="5" customWidth="1"/>
    <col min="11602" max="11603" width="16" customWidth="1"/>
    <col min="11604" max="11604" width="5" customWidth="1"/>
    <col min="11605" max="11606" width="16" customWidth="1"/>
    <col min="11607" max="11607" width="5" customWidth="1"/>
    <col min="11608" max="11609" width="16" customWidth="1"/>
    <col min="11610" max="11610" width="5" customWidth="1"/>
    <col min="11759" max="11759" width="16" customWidth="1"/>
    <col min="11760" max="11760" width="40" customWidth="1"/>
    <col min="11761" max="11761" width="50" customWidth="1"/>
    <col min="11762" max="11763" width="16" customWidth="1"/>
    <col min="11764" max="11764" width="5" customWidth="1"/>
    <col min="11765" max="11766" width="16" customWidth="1"/>
    <col min="11767" max="11767" width="5" customWidth="1"/>
    <col min="11768" max="11769" width="16" customWidth="1"/>
    <col min="11770" max="11770" width="5" customWidth="1"/>
    <col min="11771" max="11772" width="16" customWidth="1"/>
    <col min="11773" max="11773" width="5" customWidth="1"/>
    <col min="11774" max="11775" width="16" customWidth="1"/>
    <col min="11776" max="11776" width="5" customWidth="1"/>
    <col min="11777" max="11778" width="16" customWidth="1"/>
    <col min="11779" max="11779" width="5" customWidth="1"/>
    <col min="11780" max="11781" width="16" customWidth="1"/>
    <col min="11782" max="11782" width="5" customWidth="1"/>
    <col min="11783" max="11784" width="16" customWidth="1"/>
    <col min="11785" max="11785" width="5" customWidth="1"/>
    <col min="11786" max="11787" width="16" customWidth="1"/>
    <col min="11788" max="11788" width="5" customWidth="1"/>
    <col min="11789" max="11790" width="16" customWidth="1"/>
    <col min="11791" max="11791" width="5" customWidth="1"/>
    <col min="11792" max="11793" width="16" customWidth="1"/>
    <col min="11794" max="11794" width="5" customWidth="1"/>
    <col min="11795" max="11796" width="16" customWidth="1"/>
    <col min="11797" max="11797" width="5" customWidth="1"/>
    <col min="11798" max="11799" width="16" customWidth="1"/>
    <col min="11800" max="11800" width="5" customWidth="1"/>
    <col min="11801" max="11802" width="16" customWidth="1"/>
    <col min="11803" max="11803" width="5" customWidth="1"/>
    <col min="11804" max="11805" width="16" customWidth="1"/>
    <col min="11806" max="11806" width="5" customWidth="1"/>
    <col min="11807" max="11808" width="16" customWidth="1"/>
    <col min="11809" max="11809" width="5" customWidth="1"/>
    <col min="11810" max="11811" width="16" customWidth="1"/>
    <col min="11812" max="11812" width="5" customWidth="1"/>
    <col min="11813" max="11814" width="16" customWidth="1"/>
    <col min="11815" max="11815" width="5" customWidth="1"/>
    <col min="11816" max="11817" width="16" customWidth="1"/>
    <col min="11818" max="11818" width="5" customWidth="1"/>
    <col min="11819" max="11820" width="16" customWidth="1"/>
    <col min="11821" max="11821" width="5" customWidth="1"/>
    <col min="11822" max="11823" width="16" customWidth="1"/>
    <col min="11824" max="11824" width="5" customWidth="1"/>
    <col min="11825" max="11826" width="16" customWidth="1"/>
    <col min="11827" max="11827" width="5" customWidth="1"/>
    <col min="11828" max="11829" width="16" customWidth="1"/>
    <col min="11830" max="11830" width="5" customWidth="1"/>
    <col min="11831" max="11832" width="16" customWidth="1"/>
    <col min="11833" max="11833" width="5" customWidth="1"/>
    <col min="11834" max="11835" width="16" customWidth="1"/>
    <col min="11836" max="11836" width="5" customWidth="1"/>
    <col min="11837" max="11838" width="16" customWidth="1"/>
    <col min="11839" max="11839" width="5" customWidth="1"/>
    <col min="11840" max="11841" width="16" customWidth="1"/>
    <col min="11842" max="11842" width="5" customWidth="1"/>
    <col min="11843" max="11844" width="16" customWidth="1"/>
    <col min="11845" max="11845" width="5" customWidth="1"/>
    <col min="11846" max="11847" width="16" customWidth="1"/>
    <col min="11848" max="11848" width="5" customWidth="1"/>
    <col min="11849" max="11850" width="16" customWidth="1"/>
    <col min="11851" max="11851" width="5" customWidth="1"/>
    <col min="11852" max="11853" width="16" customWidth="1"/>
    <col min="11854" max="11854" width="5" customWidth="1"/>
    <col min="11855" max="11856" width="16" customWidth="1"/>
    <col min="11857" max="11857" width="5" customWidth="1"/>
    <col min="11858" max="11859" width="16" customWidth="1"/>
    <col min="11860" max="11860" width="5" customWidth="1"/>
    <col min="11861" max="11862" width="16" customWidth="1"/>
    <col min="11863" max="11863" width="5" customWidth="1"/>
    <col min="11864" max="11865" width="16" customWidth="1"/>
    <col min="11866" max="11866" width="5" customWidth="1"/>
    <col min="12015" max="12015" width="16" customWidth="1"/>
    <col min="12016" max="12016" width="40" customWidth="1"/>
    <col min="12017" max="12017" width="50" customWidth="1"/>
    <col min="12018" max="12019" width="16" customWidth="1"/>
    <col min="12020" max="12020" width="5" customWidth="1"/>
    <col min="12021" max="12022" width="16" customWidth="1"/>
    <col min="12023" max="12023" width="5" customWidth="1"/>
    <col min="12024" max="12025" width="16" customWidth="1"/>
    <col min="12026" max="12026" width="5" customWidth="1"/>
    <col min="12027" max="12028" width="16" customWidth="1"/>
    <col min="12029" max="12029" width="5" customWidth="1"/>
    <col min="12030" max="12031" width="16" customWidth="1"/>
    <col min="12032" max="12032" width="5" customWidth="1"/>
    <col min="12033" max="12034" width="16" customWidth="1"/>
    <col min="12035" max="12035" width="5" customWidth="1"/>
    <col min="12036" max="12037" width="16" customWidth="1"/>
    <col min="12038" max="12038" width="5" customWidth="1"/>
    <col min="12039" max="12040" width="16" customWidth="1"/>
    <col min="12041" max="12041" width="5" customWidth="1"/>
    <col min="12042" max="12043" width="16" customWidth="1"/>
    <col min="12044" max="12044" width="5" customWidth="1"/>
    <col min="12045" max="12046" width="16" customWidth="1"/>
    <col min="12047" max="12047" width="5" customWidth="1"/>
    <col min="12048" max="12049" width="16" customWidth="1"/>
    <col min="12050" max="12050" width="5" customWidth="1"/>
    <col min="12051" max="12052" width="16" customWidth="1"/>
    <col min="12053" max="12053" width="5" customWidth="1"/>
    <col min="12054" max="12055" width="16" customWidth="1"/>
    <col min="12056" max="12056" width="5" customWidth="1"/>
    <col min="12057" max="12058" width="16" customWidth="1"/>
    <col min="12059" max="12059" width="5" customWidth="1"/>
    <col min="12060" max="12061" width="16" customWidth="1"/>
    <col min="12062" max="12062" width="5" customWidth="1"/>
    <col min="12063" max="12064" width="16" customWidth="1"/>
    <col min="12065" max="12065" width="5" customWidth="1"/>
    <col min="12066" max="12067" width="16" customWidth="1"/>
    <col min="12068" max="12068" width="5" customWidth="1"/>
    <col min="12069" max="12070" width="16" customWidth="1"/>
    <col min="12071" max="12071" width="5" customWidth="1"/>
    <col min="12072" max="12073" width="16" customWidth="1"/>
    <col min="12074" max="12074" width="5" customWidth="1"/>
    <col min="12075" max="12076" width="16" customWidth="1"/>
    <col min="12077" max="12077" width="5" customWidth="1"/>
    <col min="12078" max="12079" width="16" customWidth="1"/>
    <col min="12080" max="12080" width="5" customWidth="1"/>
    <col min="12081" max="12082" width="16" customWidth="1"/>
    <col min="12083" max="12083" width="5" customWidth="1"/>
    <col min="12084" max="12085" width="16" customWidth="1"/>
    <col min="12086" max="12086" width="5" customWidth="1"/>
    <col min="12087" max="12088" width="16" customWidth="1"/>
    <col min="12089" max="12089" width="5" customWidth="1"/>
    <col min="12090" max="12091" width="16" customWidth="1"/>
    <col min="12092" max="12092" width="5" customWidth="1"/>
    <col min="12093" max="12094" width="16" customWidth="1"/>
    <col min="12095" max="12095" width="5" customWidth="1"/>
    <col min="12096" max="12097" width="16" customWidth="1"/>
    <col min="12098" max="12098" width="5" customWidth="1"/>
    <col min="12099" max="12100" width="16" customWidth="1"/>
    <col min="12101" max="12101" width="5" customWidth="1"/>
    <col min="12102" max="12103" width="16" customWidth="1"/>
    <col min="12104" max="12104" width="5" customWidth="1"/>
    <col min="12105" max="12106" width="16" customWidth="1"/>
    <col min="12107" max="12107" width="5" customWidth="1"/>
    <col min="12108" max="12109" width="16" customWidth="1"/>
    <col min="12110" max="12110" width="5" customWidth="1"/>
    <col min="12111" max="12112" width="16" customWidth="1"/>
    <col min="12113" max="12113" width="5" customWidth="1"/>
    <col min="12114" max="12115" width="16" customWidth="1"/>
    <col min="12116" max="12116" width="5" customWidth="1"/>
    <col min="12117" max="12118" width="16" customWidth="1"/>
    <col min="12119" max="12119" width="5" customWidth="1"/>
    <col min="12120" max="12121" width="16" customWidth="1"/>
    <col min="12122" max="12122" width="5" customWidth="1"/>
    <col min="12271" max="12271" width="16" customWidth="1"/>
    <col min="12272" max="12272" width="40" customWidth="1"/>
    <col min="12273" max="12273" width="50" customWidth="1"/>
    <col min="12274" max="12275" width="16" customWidth="1"/>
    <col min="12276" max="12276" width="5" customWidth="1"/>
    <col min="12277" max="12278" width="16" customWidth="1"/>
    <col min="12279" max="12279" width="5" customWidth="1"/>
    <col min="12280" max="12281" width="16" customWidth="1"/>
    <col min="12282" max="12282" width="5" customWidth="1"/>
    <col min="12283" max="12284" width="16" customWidth="1"/>
    <col min="12285" max="12285" width="5" customWidth="1"/>
    <col min="12286" max="12287" width="16" customWidth="1"/>
    <col min="12288" max="12288" width="5" customWidth="1"/>
    <col min="12289" max="12290" width="16" customWidth="1"/>
    <col min="12291" max="12291" width="5" customWidth="1"/>
    <col min="12292" max="12293" width="16" customWidth="1"/>
    <col min="12294" max="12294" width="5" customWidth="1"/>
    <col min="12295" max="12296" width="16" customWidth="1"/>
    <col min="12297" max="12297" width="5" customWidth="1"/>
    <col min="12298" max="12299" width="16" customWidth="1"/>
    <col min="12300" max="12300" width="5" customWidth="1"/>
    <col min="12301" max="12302" width="16" customWidth="1"/>
    <col min="12303" max="12303" width="5" customWidth="1"/>
    <col min="12304" max="12305" width="16" customWidth="1"/>
    <col min="12306" max="12306" width="5" customWidth="1"/>
    <col min="12307" max="12308" width="16" customWidth="1"/>
    <col min="12309" max="12309" width="5" customWidth="1"/>
    <col min="12310" max="12311" width="16" customWidth="1"/>
    <col min="12312" max="12312" width="5" customWidth="1"/>
    <col min="12313" max="12314" width="16" customWidth="1"/>
    <col min="12315" max="12315" width="5" customWidth="1"/>
    <col min="12316" max="12317" width="16" customWidth="1"/>
    <col min="12318" max="12318" width="5" customWidth="1"/>
    <col min="12319" max="12320" width="16" customWidth="1"/>
    <col min="12321" max="12321" width="5" customWidth="1"/>
    <col min="12322" max="12323" width="16" customWidth="1"/>
    <col min="12324" max="12324" width="5" customWidth="1"/>
    <col min="12325" max="12326" width="16" customWidth="1"/>
    <col min="12327" max="12327" width="5" customWidth="1"/>
    <col min="12328" max="12329" width="16" customWidth="1"/>
    <col min="12330" max="12330" width="5" customWidth="1"/>
    <col min="12331" max="12332" width="16" customWidth="1"/>
    <col min="12333" max="12333" width="5" customWidth="1"/>
    <col min="12334" max="12335" width="16" customWidth="1"/>
    <col min="12336" max="12336" width="5" customWidth="1"/>
    <col min="12337" max="12338" width="16" customWidth="1"/>
    <col min="12339" max="12339" width="5" customWidth="1"/>
    <col min="12340" max="12341" width="16" customWidth="1"/>
    <col min="12342" max="12342" width="5" customWidth="1"/>
    <col min="12343" max="12344" width="16" customWidth="1"/>
    <col min="12345" max="12345" width="5" customWidth="1"/>
    <col min="12346" max="12347" width="16" customWidth="1"/>
    <col min="12348" max="12348" width="5" customWidth="1"/>
    <col min="12349" max="12350" width="16" customWidth="1"/>
    <col min="12351" max="12351" width="5" customWidth="1"/>
    <col min="12352" max="12353" width="16" customWidth="1"/>
    <col min="12354" max="12354" width="5" customWidth="1"/>
    <col min="12355" max="12356" width="16" customWidth="1"/>
    <col min="12357" max="12357" width="5" customWidth="1"/>
    <col min="12358" max="12359" width="16" customWidth="1"/>
    <col min="12360" max="12360" width="5" customWidth="1"/>
    <col min="12361" max="12362" width="16" customWidth="1"/>
    <col min="12363" max="12363" width="5" customWidth="1"/>
    <col min="12364" max="12365" width="16" customWidth="1"/>
    <col min="12366" max="12366" width="5" customWidth="1"/>
    <col min="12367" max="12368" width="16" customWidth="1"/>
    <col min="12369" max="12369" width="5" customWidth="1"/>
    <col min="12370" max="12371" width="16" customWidth="1"/>
    <col min="12372" max="12372" width="5" customWidth="1"/>
    <col min="12373" max="12374" width="16" customWidth="1"/>
    <col min="12375" max="12375" width="5" customWidth="1"/>
    <col min="12376" max="12377" width="16" customWidth="1"/>
    <col min="12378" max="12378" width="5" customWidth="1"/>
    <col min="12527" max="12527" width="16" customWidth="1"/>
    <col min="12528" max="12528" width="40" customWidth="1"/>
    <col min="12529" max="12529" width="50" customWidth="1"/>
    <col min="12530" max="12531" width="16" customWidth="1"/>
    <col min="12532" max="12532" width="5" customWidth="1"/>
    <col min="12533" max="12534" width="16" customWidth="1"/>
    <col min="12535" max="12535" width="5" customWidth="1"/>
    <col min="12536" max="12537" width="16" customWidth="1"/>
    <col min="12538" max="12538" width="5" customWidth="1"/>
    <col min="12539" max="12540" width="16" customWidth="1"/>
    <col min="12541" max="12541" width="5" customWidth="1"/>
    <col min="12542" max="12543" width="16" customWidth="1"/>
    <col min="12544" max="12544" width="5" customWidth="1"/>
    <col min="12545" max="12546" width="16" customWidth="1"/>
    <col min="12547" max="12547" width="5" customWidth="1"/>
    <col min="12548" max="12549" width="16" customWidth="1"/>
    <col min="12550" max="12550" width="5" customWidth="1"/>
    <col min="12551" max="12552" width="16" customWidth="1"/>
    <col min="12553" max="12553" width="5" customWidth="1"/>
    <col min="12554" max="12555" width="16" customWidth="1"/>
    <col min="12556" max="12556" width="5" customWidth="1"/>
    <col min="12557" max="12558" width="16" customWidth="1"/>
    <col min="12559" max="12559" width="5" customWidth="1"/>
    <col min="12560" max="12561" width="16" customWidth="1"/>
    <col min="12562" max="12562" width="5" customWidth="1"/>
    <col min="12563" max="12564" width="16" customWidth="1"/>
    <col min="12565" max="12565" width="5" customWidth="1"/>
    <col min="12566" max="12567" width="16" customWidth="1"/>
    <col min="12568" max="12568" width="5" customWidth="1"/>
    <col min="12569" max="12570" width="16" customWidth="1"/>
    <col min="12571" max="12571" width="5" customWidth="1"/>
    <col min="12572" max="12573" width="16" customWidth="1"/>
    <col min="12574" max="12574" width="5" customWidth="1"/>
    <col min="12575" max="12576" width="16" customWidth="1"/>
    <col min="12577" max="12577" width="5" customWidth="1"/>
    <col min="12578" max="12579" width="16" customWidth="1"/>
    <col min="12580" max="12580" width="5" customWidth="1"/>
    <col min="12581" max="12582" width="16" customWidth="1"/>
    <col min="12583" max="12583" width="5" customWidth="1"/>
    <col min="12584" max="12585" width="16" customWidth="1"/>
    <col min="12586" max="12586" width="5" customWidth="1"/>
    <col min="12587" max="12588" width="16" customWidth="1"/>
    <col min="12589" max="12589" width="5" customWidth="1"/>
    <col min="12590" max="12591" width="16" customWidth="1"/>
    <col min="12592" max="12592" width="5" customWidth="1"/>
    <col min="12593" max="12594" width="16" customWidth="1"/>
    <col min="12595" max="12595" width="5" customWidth="1"/>
    <col min="12596" max="12597" width="16" customWidth="1"/>
    <col min="12598" max="12598" width="5" customWidth="1"/>
    <col min="12599" max="12600" width="16" customWidth="1"/>
    <col min="12601" max="12601" width="5" customWidth="1"/>
    <col min="12602" max="12603" width="16" customWidth="1"/>
    <col min="12604" max="12604" width="5" customWidth="1"/>
    <col min="12605" max="12606" width="16" customWidth="1"/>
    <col min="12607" max="12607" width="5" customWidth="1"/>
    <col min="12608" max="12609" width="16" customWidth="1"/>
    <col min="12610" max="12610" width="5" customWidth="1"/>
    <col min="12611" max="12612" width="16" customWidth="1"/>
    <col min="12613" max="12613" width="5" customWidth="1"/>
    <col min="12614" max="12615" width="16" customWidth="1"/>
    <col min="12616" max="12616" width="5" customWidth="1"/>
    <col min="12617" max="12618" width="16" customWidth="1"/>
    <col min="12619" max="12619" width="5" customWidth="1"/>
    <col min="12620" max="12621" width="16" customWidth="1"/>
    <col min="12622" max="12622" width="5" customWidth="1"/>
    <col min="12623" max="12624" width="16" customWidth="1"/>
    <col min="12625" max="12625" width="5" customWidth="1"/>
    <col min="12626" max="12627" width="16" customWidth="1"/>
    <col min="12628" max="12628" width="5" customWidth="1"/>
    <col min="12629" max="12630" width="16" customWidth="1"/>
    <col min="12631" max="12631" width="5" customWidth="1"/>
    <col min="12632" max="12633" width="16" customWidth="1"/>
    <col min="12634" max="12634" width="5" customWidth="1"/>
    <col min="12783" max="12783" width="16" customWidth="1"/>
    <col min="12784" max="12784" width="40" customWidth="1"/>
    <col min="12785" max="12785" width="50" customWidth="1"/>
    <col min="12786" max="12787" width="16" customWidth="1"/>
    <col min="12788" max="12788" width="5" customWidth="1"/>
    <col min="12789" max="12790" width="16" customWidth="1"/>
    <col min="12791" max="12791" width="5" customWidth="1"/>
    <col min="12792" max="12793" width="16" customWidth="1"/>
    <col min="12794" max="12794" width="5" customWidth="1"/>
    <col min="12795" max="12796" width="16" customWidth="1"/>
    <col min="12797" max="12797" width="5" customWidth="1"/>
    <col min="12798" max="12799" width="16" customWidth="1"/>
    <col min="12800" max="12800" width="5" customWidth="1"/>
    <col min="12801" max="12802" width="16" customWidth="1"/>
    <col min="12803" max="12803" width="5" customWidth="1"/>
    <col min="12804" max="12805" width="16" customWidth="1"/>
    <col min="12806" max="12806" width="5" customWidth="1"/>
    <col min="12807" max="12808" width="16" customWidth="1"/>
    <col min="12809" max="12809" width="5" customWidth="1"/>
    <col min="12810" max="12811" width="16" customWidth="1"/>
    <col min="12812" max="12812" width="5" customWidth="1"/>
    <col min="12813" max="12814" width="16" customWidth="1"/>
    <col min="12815" max="12815" width="5" customWidth="1"/>
    <col min="12816" max="12817" width="16" customWidth="1"/>
    <col min="12818" max="12818" width="5" customWidth="1"/>
    <col min="12819" max="12820" width="16" customWidth="1"/>
    <col min="12821" max="12821" width="5" customWidth="1"/>
    <col min="12822" max="12823" width="16" customWidth="1"/>
    <col min="12824" max="12824" width="5" customWidth="1"/>
    <col min="12825" max="12826" width="16" customWidth="1"/>
    <col min="12827" max="12827" width="5" customWidth="1"/>
    <col min="12828" max="12829" width="16" customWidth="1"/>
    <col min="12830" max="12830" width="5" customWidth="1"/>
    <col min="12831" max="12832" width="16" customWidth="1"/>
    <col min="12833" max="12833" width="5" customWidth="1"/>
    <col min="12834" max="12835" width="16" customWidth="1"/>
    <col min="12836" max="12836" width="5" customWidth="1"/>
    <col min="12837" max="12838" width="16" customWidth="1"/>
    <col min="12839" max="12839" width="5" customWidth="1"/>
    <col min="12840" max="12841" width="16" customWidth="1"/>
    <col min="12842" max="12842" width="5" customWidth="1"/>
    <col min="12843" max="12844" width="16" customWidth="1"/>
    <col min="12845" max="12845" width="5" customWidth="1"/>
    <col min="12846" max="12847" width="16" customWidth="1"/>
    <col min="12848" max="12848" width="5" customWidth="1"/>
    <col min="12849" max="12850" width="16" customWidth="1"/>
    <col min="12851" max="12851" width="5" customWidth="1"/>
    <col min="12852" max="12853" width="16" customWidth="1"/>
    <col min="12854" max="12854" width="5" customWidth="1"/>
    <col min="12855" max="12856" width="16" customWidth="1"/>
    <col min="12857" max="12857" width="5" customWidth="1"/>
    <col min="12858" max="12859" width="16" customWidth="1"/>
    <col min="12860" max="12860" width="5" customWidth="1"/>
    <col min="12861" max="12862" width="16" customWidth="1"/>
    <col min="12863" max="12863" width="5" customWidth="1"/>
    <col min="12864" max="12865" width="16" customWidth="1"/>
    <col min="12866" max="12866" width="5" customWidth="1"/>
    <col min="12867" max="12868" width="16" customWidth="1"/>
    <col min="12869" max="12869" width="5" customWidth="1"/>
    <col min="12870" max="12871" width="16" customWidth="1"/>
    <col min="12872" max="12872" width="5" customWidth="1"/>
    <col min="12873" max="12874" width="16" customWidth="1"/>
    <col min="12875" max="12875" width="5" customWidth="1"/>
    <col min="12876" max="12877" width="16" customWidth="1"/>
    <col min="12878" max="12878" width="5" customWidth="1"/>
    <col min="12879" max="12880" width="16" customWidth="1"/>
    <col min="12881" max="12881" width="5" customWidth="1"/>
    <col min="12882" max="12883" width="16" customWidth="1"/>
    <col min="12884" max="12884" width="5" customWidth="1"/>
    <col min="12885" max="12886" width="16" customWidth="1"/>
    <col min="12887" max="12887" width="5" customWidth="1"/>
    <col min="12888" max="12889" width="16" customWidth="1"/>
    <col min="12890" max="12890" width="5" customWidth="1"/>
    <col min="13039" max="13039" width="16" customWidth="1"/>
    <col min="13040" max="13040" width="40" customWidth="1"/>
    <col min="13041" max="13041" width="50" customWidth="1"/>
    <col min="13042" max="13043" width="16" customWidth="1"/>
    <col min="13044" max="13044" width="5" customWidth="1"/>
    <col min="13045" max="13046" width="16" customWidth="1"/>
    <col min="13047" max="13047" width="5" customWidth="1"/>
    <col min="13048" max="13049" width="16" customWidth="1"/>
    <col min="13050" max="13050" width="5" customWidth="1"/>
    <col min="13051" max="13052" width="16" customWidth="1"/>
    <col min="13053" max="13053" width="5" customWidth="1"/>
    <col min="13054" max="13055" width="16" customWidth="1"/>
    <col min="13056" max="13056" width="5" customWidth="1"/>
    <col min="13057" max="13058" width="16" customWidth="1"/>
    <col min="13059" max="13059" width="5" customWidth="1"/>
    <col min="13060" max="13061" width="16" customWidth="1"/>
    <col min="13062" max="13062" width="5" customWidth="1"/>
    <col min="13063" max="13064" width="16" customWidth="1"/>
    <col min="13065" max="13065" width="5" customWidth="1"/>
    <col min="13066" max="13067" width="16" customWidth="1"/>
    <col min="13068" max="13068" width="5" customWidth="1"/>
    <col min="13069" max="13070" width="16" customWidth="1"/>
    <col min="13071" max="13071" width="5" customWidth="1"/>
    <col min="13072" max="13073" width="16" customWidth="1"/>
    <col min="13074" max="13074" width="5" customWidth="1"/>
    <col min="13075" max="13076" width="16" customWidth="1"/>
    <col min="13077" max="13077" width="5" customWidth="1"/>
    <col min="13078" max="13079" width="16" customWidth="1"/>
    <col min="13080" max="13080" width="5" customWidth="1"/>
    <col min="13081" max="13082" width="16" customWidth="1"/>
    <col min="13083" max="13083" width="5" customWidth="1"/>
    <col min="13084" max="13085" width="16" customWidth="1"/>
    <col min="13086" max="13086" width="5" customWidth="1"/>
    <col min="13087" max="13088" width="16" customWidth="1"/>
    <col min="13089" max="13089" width="5" customWidth="1"/>
    <col min="13090" max="13091" width="16" customWidth="1"/>
    <col min="13092" max="13092" width="5" customWidth="1"/>
    <col min="13093" max="13094" width="16" customWidth="1"/>
    <col min="13095" max="13095" width="5" customWidth="1"/>
    <col min="13096" max="13097" width="16" customWidth="1"/>
    <col min="13098" max="13098" width="5" customWidth="1"/>
    <col min="13099" max="13100" width="16" customWidth="1"/>
    <col min="13101" max="13101" width="5" customWidth="1"/>
    <col min="13102" max="13103" width="16" customWidth="1"/>
    <col min="13104" max="13104" width="5" customWidth="1"/>
    <col min="13105" max="13106" width="16" customWidth="1"/>
    <col min="13107" max="13107" width="5" customWidth="1"/>
    <col min="13108" max="13109" width="16" customWidth="1"/>
    <col min="13110" max="13110" width="5" customWidth="1"/>
    <col min="13111" max="13112" width="16" customWidth="1"/>
    <col min="13113" max="13113" width="5" customWidth="1"/>
    <col min="13114" max="13115" width="16" customWidth="1"/>
    <col min="13116" max="13116" width="5" customWidth="1"/>
    <col min="13117" max="13118" width="16" customWidth="1"/>
    <col min="13119" max="13119" width="5" customWidth="1"/>
    <col min="13120" max="13121" width="16" customWidth="1"/>
    <col min="13122" max="13122" width="5" customWidth="1"/>
    <col min="13123" max="13124" width="16" customWidth="1"/>
    <col min="13125" max="13125" width="5" customWidth="1"/>
    <col min="13126" max="13127" width="16" customWidth="1"/>
    <col min="13128" max="13128" width="5" customWidth="1"/>
    <col min="13129" max="13130" width="16" customWidth="1"/>
    <col min="13131" max="13131" width="5" customWidth="1"/>
    <col min="13132" max="13133" width="16" customWidth="1"/>
    <col min="13134" max="13134" width="5" customWidth="1"/>
    <col min="13135" max="13136" width="16" customWidth="1"/>
    <col min="13137" max="13137" width="5" customWidth="1"/>
    <col min="13138" max="13139" width="16" customWidth="1"/>
    <col min="13140" max="13140" width="5" customWidth="1"/>
    <col min="13141" max="13142" width="16" customWidth="1"/>
    <col min="13143" max="13143" width="5" customWidth="1"/>
    <col min="13144" max="13145" width="16" customWidth="1"/>
    <col min="13146" max="13146" width="5" customWidth="1"/>
    <col min="13295" max="13295" width="16" customWidth="1"/>
    <col min="13296" max="13296" width="40" customWidth="1"/>
    <col min="13297" max="13297" width="50" customWidth="1"/>
    <col min="13298" max="13299" width="16" customWidth="1"/>
    <col min="13300" max="13300" width="5" customWidth="1"/>
    <col min="13301" max="13302" width="16" customWidth="1"/>
    <col min="13303" max="13303" width="5" customWidth="1"/>
    <col min="13304" max="13305" width="16" customWidth="1"/>
    <col min="13306" max="13306" width="5" customWidth="1"/>
    <col min="13307" max="13308" width="16" customWidth="1"/>
    <col min="13309" max="13309" width="5" customWidth="1"/>
    <col min="13310" max="13311" width="16" customWidth="1"/>
    <col min="13312" max="13312" width="5" customWidth="1"/>
    <col min="13313" max="13314" width="16" customWidth="1"/>
    <col min="13315" max="13315" width="5" customWidth="1"/>
    <col min="13316" max="13317" width="16" customWidth="1"/>
    <col min="13318" max="13318" width="5" customWidth="1"/>
    <col min="13319" max="13320" width="16" customWidth="1"/>
    <col min="13321" max="13321" width="5" customWidth="1"/>
    <col min="13322" max="13323" width="16" customWidth="1"/>
    <col min="13324" max="13324" width="5" customWidth="1"/>
    <col min="13325" max="13326" width="16" customWidth="1"/>
    <col min="13327" max="13327" width="5" customWidth="1"/>
    <col min="13328" max="13329" width="16" customWidth="1"/>
    <col min="13330" max="13330" width="5" customWidth="1"/>
    <col min="13331" max="13332" width="16" customWidth="1"/>
    <col min="13333" max="13333" width="5" customWidth="1"/>
    <col min="13334" max="13335" width="16" customWidth="1"/>
    <col min="13336" max="13336" width="5" customWidth="1"/>
    <col min="13337" max="13338" width="16" customWidth="1"/>
    <col min="13339" max="13339" width="5" customWidth="1"/>
    <col min="13340" max="13341" width="16" customWidth="1"/>
    <col min="13342" max="13342" width="5" customWidth="1"/>
    <col min="13343" max="13344" width="16" customWidth="1"/>
    <col min="13345" max="13345" width="5" customWidth="1"/>
    <col min="13346" max="13347" width="16" customWidth="1"/>
    <col min="13348" max="13348" width="5" customWidth="1"/>
    <col min="13349" max="13350" width="16" customWidth="1"/>
    <col min="13351" max="13351" width="5" customWidth="1"/>
    <col min="13352" max="13353" width="16" customWidth="1"/>
    <col min="13354" max="13354" width="5" customWidth="1"/>
    <col min="13355" max="13356" width="16" customWidth="1"/>
    <col min="13357" max="13357" width="5" customWidth="1"/>
    <col min="13358" max="13359" width="16" customWidth="1"/>
    <col min="13360" max="13360" width="5" customWidth="1"/>
    <col min="13361" max="13362" width="16" customWidth="1"/>
    <col min="13363" max="13363" width="5" customWidth="1"/>
    <col min="13364" max="13365" width="16" customWidth="1"/>
    <col min="13366" max="13366" width="5" customWidth="1"/>
    <col min="13367" max="13368" width="16" customWidth="1"/>
    <col min="13369" max="13369" width="5" customWidth="1"/>
    <col min="13370" max="13371" width="16" customWidth="1"/>
    <col min="13372" max="13372" width="5" customWidth="1"/>
    <col min="13373" max="13374" width="16" customWidth="1"/>
    <col min="13375" max="13375" width="5" customWidth="1"/>
    <col min="13376" max="13377" width="16" customWidth="1"/>
    <col min="13378" max="13378" width="5" customWidth="1"/>
    <col min="13379" max="13380" width="16" customWidth="1"/>
    <col min="13381" max="13381" width="5" customWidth="1"/>
    <col min="13382" max="13383" width="16" customWidth="1"/>
    <col min="13384" max="13384" width="5" customWidth="1"/>
    <col min="13385" max="13386" width="16" customWidth="1"/>
    <col min="13387" max="13387" width="5" customWidth="1"/>
    <col min="13388" max="13389" width="16" customWidth="1"/>
    <col min="13390" max="13390" width="5" customWidth="1"/>
    <col min="13391" max="13392" width="16" customWidth="1"/>
    <col min="13393" max="13393" width="5" customWidth="1"/>
    <col min="13394" max="13395" width="16" customWidth="1"/>
    <col min="13396" max="13396" width="5" customWidth="1"/>
    <col min="13397" max="13398" width="16" customWidth="1"/>
    <col min="13399" max="13399" width="5" customWidth="1"/>
    <col min="13400" max="13401" width="16" customWidth="1"/>
    <col min="13402" max="13402" width="5" customWidth="1"/>
    <col min="13551" max="13551" width="16" customWidth="1"/>
    <col min="13552" max="13552" width="40" customWidth="1"/>
    <col min="13553" max="13553" width="50" customWidth="1"/>
    <col min="13554" max="13555" width="16" customWidth="1"/>
    <col min="13556" max="13556" width="5" customWidth="1"/>
    <col min="13557" max="13558" width="16" customWidth="1"/>
    <col min="13559" max="13559" width="5" customWidth="1"/>
    <col min="13560" max="13561" width="16" customWidth="1"/>
    <col min="13562" max="13562" width="5" customWidth="1"/>
    <col min="13563" max="13564" width="16" customWidth="1"/>
    <col min="13565" max="13565" width="5" customWidth="1"/>
    <col min="13566" max="13567" width="16" customWidth="1"/>
    <col min="13568" max="13568" width="5" customWidth="1"/>
    <col min="13569" max="13570" width="16" customWidth="1"/>
    <col min="13571" max="13571" width="5" customWidth="1"/>
    <col min="13572" max="13573" width="16" customWidth="1"/>
    <col min="13574" max="13574" width="5" customWidth="1"/>
    <col min="13575" max="13576" width="16" customWidth="1"/>
    <col min="13577" max="13577" width="5" customWidth="1"/>
    <col min="13578" max="13579" width="16" customWidth="1"/>
    <col min="13580" max="13580" width="5" customWidth="1"/>
    <col min="13581" max="13582" width="16" customWidth="1"/>
    <col min="13583" max="13583" width="5" customWidth="1"/>
    <col min="13584" max="13585" width="16" customWidth="1"/>
    <col min="13586" max="13586" width="5" customWidth="1"/>
    <col min="13587" max="13588" width="16" customWidth="1"/>
    <col min="13589" max="13589" width="5" customWidth="1"/>
    <col min="13590" max="13591" width="16" customWidth="1"/>
    <col min="13592" max="13592" width="5" customWidth="1"/>
    <col min="13593" max="13594" width="16" customWidth="1"/>
    <col min="13595" max="13595" width="5" customWidth="1"/>
    <col min="13596" max="13597" width="16" customWidth="1"/>
    <col min="13598" max="13598" width="5" customWidth="1"/>
    <col min="13599" max="13600" width="16" customWidth="1"/>
    <col min="13601" max="13601" width="5" customWidth="1"/>
    <col min="13602" max="13603" width="16" customWidth="1"/>
    <col min="13604" max="13604" width="5" customWidth="1"/>
    <col min="13605" max="13606" width="16" customWidth="1"/>
    <col min="13607" max="13607" width="5" customWidth="1"/>
    <col min="13608" max="13609" width="16" customWidth="1"/>
    <col min="13610" max="13610" width="5" customWidth="1"/>
    <col min="13611" max="13612" width="16" customWidth="1"/>
    <col min="13613" max="13613" width="5" customWidth="1"/>
    <col min="13614" max="13615" width="16" customWidth="1"/>
    <col min="13616" max="13616" width="5" customWidth="1"/>
    <col min="13617" max="13618" width="16" customWidth="1"/>
    <col min="13619" max="13619" width="5" customWidth="1"/>
    <col min="13620" max="13621" width="16" customWidth="1"/>
    <col min="13622" max="13622" width="5" customWidth="1"/>
    <col min="13623" max="13624" width="16" customWidth="1"/>
    <col min="13625" max="13625" width="5" customWidth="1"/>
    <col min="13626" max="13627" width="16" customWidth="1"/>
    <col min="13628" max="13628" width="5" customWidth="1"/>
    <col min="13629" max="13630" width="16" customWidth="1"/>
    <col min="13631" max="13631" width="5" customWidth="1"/>
    <col min="13632" max="13633" width="16" customWidth="1"/>
    <col min="13634" max="13634" width="5" customWidth="1"/>
    <col min="13635" max="13636" width="16" customWidth="1"/>
    <col min="13637" max="13637" width="5" customWidth="1"/>
    <col min="13638" max="13639" width="16" customWidth="1"/>
    <col min="13640" max="13640" width="5" customWidth="1"/>
    <col min="13641" max="13642" width="16" customWidth="1"/>
    <col min="13643" max="13643" width="5" customWidth="1"/>
    <col min="13644" max="13645" width="16" customWidth="1"/>
    <col min="13646" max="13646" width="5" customWidth="1"/>
    <col min="13647" max="13648" width="16" customWidth="1"/>
    <col min="13649" max="13649" width="5" customWidth="1"/>
    <col min="13650" max="13651" width="16" customWidth="1"/>
    <col min="13652" max="13652" width="5" customWidth="1"/>
    <col min="13653" max="13654" width="16" customWidth="1"/>
    <col min="13655" max="13655" width="5" customWidth="1"/>
    <col min="13656" max="13657" width="16" customWidth="1"/>
    <col min="13658" max="13658" width="5" customWidth="1"/>
    <col min="13807" max="13807" width="16" customWidth="1"/>
    <col min="13808" max="13808" width="40" customWidth="1"/>
    <col min="13809" max="13809" width="50" customWidth="1"/>
    <col min="13810" max="13811" width="16" customWidth="1"/>
    <col min="13812" max="13812" width="5" customWidth="1"/>
    <col min="13813" max="13814" width="16" customWidth="1"/>
    <col min="13815" max="13815" width="5" customWidth="1"/>
    <col min="13816" max="13817" width="16" customWidth="1"/>
    <col min="13818" max="13818" width="5" customWidth="1"/>
    <col min="13819" max="13820" width="16" customWidth="1"/>
    <col min="13821" max="13821" width="5" customWidth="1"/>
    <col min="13822" max="13823" width="16" customWidth="1"/>
    <col min="13824" max="13824" width="5" customWidth="1"/>
    <col min="13825" max="13826" width="16" customWidth="1"/>
    <col min="13827" max="13827" width="5" customWidth="1"/>
    <col min="13828" max="13829" width="16" customWidth="1"/>
    <col min="13830" max="13830" width="5" customWidth="1"/>
    <col min="13831" max="13832" width="16" customWidth="1"/>
    <col min="13833" max="13833" width="5" customWidth="1"/>
    <col min="13834" max="13835" width="16" customWidth="1"/>
    <col min="13836" max="13836" width="5" customWidth="1"/>
    <col min="13837" max="13838" width="16" customWidth="1"/>
    <col min="13839" max="13839" width="5" customWidth="1"/>
    <col min="13840" max="13841" width="16" customWidth="1"/>
    <col min="13842" max="13842" width="5" customWidth="1"/>
    <col min="13843" max="13844" width="16" customWidth="1"/>
    <col min="13845" max="13845" width="5" customWidth="1"/>
    <col min="13846" max="13847" width="16" customWidth="1"/>
    <col min="13848" max="13848" width="5" customWidth="1"/>
    <col min="13849" max="13850" width="16" customWidth="1"/>
    <col min="13851" max="13851" width="5" customWidth="1"/>
    <col min="13852" max="13853" width="16" customWidth="1"/>
    <col min="13854" max="13854" width="5" customWidth="1"/>
    <col min="13855" max="13856" width="16" customWidth="1"/>
    <col min="13857" max="13857" width="5" customWidth="1"/>
    <col min="13858" max="13859" width="16" customWidth="1"/>
    <col min="13860" max="13860" width="5" customWidth="1"/>
    <col min="13861" max="13862" width="16" customWidth="1"/>
    <col min="13863" max="13863" width="5" customWidth="1"/>
    <col min="13864" max="13865" width="16" customWidth="1"/>
    <col min="13866" max="13866" width="5" customWidth="1"/>
    <col min="13867" max="13868" width="16" customWidth="1"/>
    <col min="13869" max="13869" width="5" customWidth="1"/>
    <col min="13870" max="13871" width="16" customWidth="1"/>
    <col min="13872" max="13872" width="5" customWidth="1"/>
    <col min="13873" max="13874" width="16" customWidth="1"/>
    <col min="13875" max="13875" width="5" customWidth="1"/>
    <col min="13876" max="13877" width="16" customWidth="1"/>
    <col min="13878" max="13878" width="5" customWidth="1"/>
    <col min="13879" max="13880" width="16" customWidth="1"/>
    <col min="13881" max="13881" width="5" customWidth="1"/>
    <col min="13882" max="13883" width="16" customWidth="1"/>
    <col min="13884" max="13884" width="5" customWidth="1"/>
    <col min="13885" max="13886" width="16" customWidth="1"/>
    <col min="13887" max="13887" width="5" customWidth="1"/>
    <col min="13888" max="13889" width="16" customWidth="1"/>
    <col min="13890" max="13890" width="5" customWidth="1"/>
    <col min="13891" max="13892" width="16" customWidth="1"/>
    <col min="13893" max="13893" width="5" customWidth="1"/>
    <col min="13894" max="13895" width="16" customWidth="1"/>
    <col min="13896" max="13896" width="5" customWidth="1"/>
    <col min="13897" max="13898" width="16" customWidth="1"/>
    <col min="13899" max="13899" width="5" customWidth="1"/>
    <col min="13900" max="13901" width="16" customWidth="1"/>
    <col min="13902" max="13902" width="5" customWidth="1"/>
    <col min="13903" max="13904" width="16" customWidth="1"/>
    <col min="13905" max="13905" width="5" customWidth="1"/>
    <col min="13906" max="13907" width="16" customWidth="1"/>
    <col min="13908" max="13908" width="5" customWidth="1"/>
    <col min="13909" max="13910" width="16" customWidth="1"/>
    <col min="13911" max="13911" width="5" customWidth="1"/>
    <col min="13912" max="13913" width="16" customWidth="1"/>
    <col min="13914" max="13914" width="5" customWidth="1"/>
    <col min="14063" max="14063" width="16" customWidth="1"/>
    <col min="14064" max="14064" width="40" customWidth="1"/>
    <col min="14065" max="14065" width="50" customWidth="1"/>
    <col min="14066" max="14067" width="16" customWidth="1"/>
    <col min="14068" max="14068" width="5" customWidth="1"/>
    <col min="14069" max="14070" width="16" customWidth="1"/>
    <col min="14071" max="14071" width="5" customWidth="1"/>
    <col min="14072" max="14073" width="16" customWidth="1"/>
    <col min="14074" max="14074" width="5" customWidth="1"/>
    <col min="14075" max="14076" width="16" customWidth="1"/>
    <col min="14077" max="14077" width="5" customWidth="1"/>
    <col min="14078" max="14079" width="16" customWidth="1"/>
    <col min="14080" max="14080" width="5" customWidth="1"/>
    <col min="14081" max="14082" width="16" customWidth="1"/>
    <col min="14083" max="14083" width="5" customWidth="1"/>
    <col min="14084" max="14085" width="16" customWidth="1"/>
    <col min="14086" max="14086" width="5" customWidth="1"/>
    <col min="14087" max="14088" width="16" customWidth="1"/>
    <col min="14089" max="14089" width="5" customWidth="1"/>
    <col min="14090" max="14091" width="16" customWidth="1"/>
    <col min="14092" max="14092" width="5" customWidth="1"/>
    <col min="14093" max="14094" width="16" customWidth="1"/>
    <col min="14095" max="14095" width="5" customWidth="1"/>
    <col min="14096" max="14097" width="16" customWidth="1"/>
    <col min="14098" max="14098" width="5" customWidth="1"/>
    <col min="14099" max="14100" width="16" customWidth="1"/>
    <col min="14101" max="14101" width="5" customWidth="1"/>
    <col min="14102" max="14103" width="16" customWidth="1"/>
    <col min="14104" max="14104" width="5" customWidth="1"/>
    <col min="14105" max="14106" width="16" customWidth="1"/>
    <col min="14107" max="14107" width="5" customWidth="1"/>
    <col min="14108" max="14109" width="16" customWidth="1"/>
    <col min="14110" max="14110" width="5" customWidth="1"/>
    <col min="14111" max="14112" width="16" customWidth="1"/>
    <col min="14113" max="14113" width="5" customWidth="1"/>
    <col min="14114" max="14115" width="16" customWidth="1"/>
    <col min="14116" max="14116" width="5" customWidth="1"/>
    <col min="14117" max="14118" width="16" customWidth="1"/>
    <col min="14119" max="14119" width="5" customWidth="1"/>
    <col min="14120" max="14121" width="16" customWidth="1"/>
    <col min="14122" max="14122" width="5" customWidth="1"/>
    <col min="14123" max="14124" width="16" customWidth="1"/>
    <col min="14125" max="14125" width="5" customWidth="1"/>
    <col min="14126" max="14127" width="16" customWidth="1"/>
    <col min="14128" max="14128" width="5" customWidth="1"/>
    <col min="14129" max="14130" width="16" customWidth="1"/>
    <col min="14131" max="14131" width="5" customWidth="1"/>
    <col min="14132" max="14133" width="16" customWidth="1"/>
    <col min="14134" max="14134" width="5" customWidth="1"/>
    <col min="14135" max="14136" width="16" customWidth="1"/>
    <col min="14137" max="14137" width="5" customWidth="1"/>
    <col min="14138" max="14139" width="16" customWidth="1"/>
    <col min="14140" max="14140" width="5" customWidth="1"/>
    <col min="14141" max="14142" width="16" customWidth="1"/>
    <col min="14143" max="14143" width="5" customWidth="1"/>
    <col min="14144" max="14145" width="16" customWidth="1"/>
    <col min="14146" max="14146" width="5" customWidth="1"/>
    <col min="14147" max="14148" width="16" customWidth="1"/>
    <col min="14149" max="14149" width="5" customWidth="1"/>
    <col min="14150" max="14151" width="16" customWidth="1"/>
    <col min="14152" max="14152" width="5" customWidth="1"/>
    <col min="14153" max="14154" width="16" customWidth="1"/>
    <col min="14155" max="14155" width="5" customWidth="1"/>
    <col min="14156" max="14157" width="16" customWidth="1"/>
    <col min="14158" max="14158" width="5" customWidth="1"/>
    <col min="14159" max="14160" width="16" customWidth="1"/>
    <col min="14161" max="14161" width="5" customWidth="1"/>
    <col min="14162" max="14163" width="16" customWidth="1"/>
    <col min="14164" max="14164" width="5" customWidth="1"/>
    <col min="14165" max="14166" width="16" customWidth="1"/>
    <col min="14167" max="14167" width="5" customWidth="1"/>
    <col min="14168" max="14169" width="16" customWidth="1"/>
    <col min="14170" max="14170" width="5" customWidth="1"/>
    <col min="14319" max="14319" width="16" customWidth="1"/>
    <col min="14320" max="14320" width="40" customWidth="1"/>
    <col min="14321" max="14321" width="50" customWidth="1"/>
    <col min="14322" max="14323" width="16" customWidth="1"/>
    <col min="14324" max="14324" width="5" customWidth="1"/>
    <col min="14325" max="14326" width="16" customWidth="1"/>
    <col min="14327" max="14327" width="5" customWidth="1"/>
    <col min="14328" max="14329" width="16" customWidth="1"/>
    <col min="14330" max="14330" width="5" customWidth="1"/>
    <col min="14331" max="14332" width="16" customWidth="1"/>
    <col min="14333" max="14333" width="5" customWidth="1"/>
    <col min="14334" max="14335" width="16" customWidth="1"/>
    <col min="14336" max="14336" width="5" customWidth="1"/>
    <col min="14337" max="14338" width="16" customWidth="1"/>
    <col min="14339" max="14339" width="5" customWidth="1"/>
    <col min="14340" max="14341" width="16" customWidth="1"/>
    <col min="14342" max="14342" width="5" customWidth="1"/>
    <col min="14343" max="14344" width="16" customWidth="1"/>
    <col min="14345" max="14345" width="5" customWidth="1"/>
    <col min="14346" max="14347" width="16" customWidth="1"/>
    <col min="14348" max="14348" width="5" customWidth="1"/>
    <col min="14349" max="14350" width="16" customWidth="1"/>
    <col min="14351" max="14351" width="5" customWidth="1"/>
    <col min="14352" max="14353" width="16" customWidth="1"/>
    <col min="14354" max="14354" width="5" customWidth="1"/>
    <col min="14355" max="14356" width="16" customWidth="1"/>
    <col min="14357" max="14357" width="5" customWidth="1"/>
    <col min="14358" max="14359" width="16" customWidth="1"/>
    <col min="14360" max="14360" width="5" customWidth="1"/>
    <col min="14361" max="14362" width="16" customWidth="1"/>
    <col min="14363" max="14363" width="5" customWidth="1"/>
    <col min="14364" max="14365" width="16" customWidth="1"/>
    <col min="14366" max="14366" width="5" customWidth="1"/>
    <col min="14367" max="14368" width="16" customWidth="1"/>
    <col min="14369" max="14369" width="5" customWidth="1"/>
    <col min="14370" max="14371" width="16" customWidth="1"/>
    <col min="14372" max="14372" width="5" customWidth="1"/>
    <col min="14373" max="14374" width="16" customWidth="1"/>
    <col min="14375" max="14375" width="5" customWidth="1"/>
    <col min="14376" max="14377" width="16" customWidth="1"/>
    <col min="14378" max="14378" width="5" customWidth="1"/>
    <col min="14379" max="14380" width="16" customWidth="1"/>
    <col min="14381" max="14381" width="5" customWidth="1"/>
    <col min="14382" max="14383" width="16" customWidth="1"/>
    <col min="14384" max="14384" width="5" customWidth="1"/>
    <col min="14385" max="14386" width="16" customWidth="1"/>
    <col min="14387" max="14387" width="5" customWidth="1"/>
    <col min="14388" max="14389" width="16" customWidth="1"/>
    <col min="14390" max="14390" width="5" customWidth="1"/>
    <col min="14391" max="14392" width="16" customWidth="1"/>
    <col min="14393" max="14393" width="5" customWidth="1"/>
    <col min="14394" max="14395" width="16" customWidth="1"/>
    <col min="14396" max="14396" width="5" customWidth="1"/>
    <col min="14397" max="14398" width="16" customWidth="1"/>
    <col min="14399" max="14399" width="5" customWidth="1"/>
    <col min="14400" max="14401" width="16" customWidth="1"/>
    <col min="14402" max="14402" width="5" customWidth="1"/>
    <col min="14403" max="14404" width="16" customWidth="1"/>
    <col min="14405" max="14405" width="5" customWidth="1"/>
    <col min="14406" max="14407" width="16" customWidth="1"/>
    <col min="14408" max="14408" width="5" customWidth="1"/>
    <col min="14409" max="14410" width="16" customWidth="1"/>
    <col min="14411" max="14411" width="5" customWidth="1"/>
    <col min="14412" max="14413" width="16" customWidth="1"/>
    <col min="14414" max="14414" width="5" customWidth="1"/>
    <col min="14415" max="14416" width="16" customWidth="1"/>
    <col min="14417" max="14417" width="5" customWidth="1"/>
    <col min="14418" max="14419" width="16" customWidth="1"/>
    <col min="14420" max="14420" width="5" customWidth="1"/>
    <col min="14421" max="14422" width="16" customWidth="1"/>
    <col min="14423" max="14423" width="5" customWidth="1"/>
    <col min="14424" max="14425" width="16" customWidth="1"/>
    <col min="14426" max="14426" width="5" customWidth="1"/>
    <col min="14575" max="14575" width="16" customWidth="1"/>
    <col min="14576" max="14576" width="40" customWidth="1"/>
    <col min="14577" max="14577" width="50" customWidth="1"/>
    <col min="14578" max="14579" width="16" customWidth="1"/>
    <col min="14580" max="14580" width="5" customWidth="1"/>
    <col min="14581" max="14582" width="16" customWidth="1"/>
    <col min="14583" max="14583" width="5" customWidth="1"/>
    <col min="14584" max="14585" width="16" customWidth="1"/>
    <col min="14586" max="14586" width="5" customWidth="1"/>
    <col min="14587" max="14588" width="16" customWidth="1"/>
    <col min="14589" max="14589" width="5" customWidth="1"/>
    <col min="14590" max="14591" width="16" customWidth="1"/>
    <col min="14592" max="14592" width="5" customWidth="1"/>
    <col min="14593" max="14594" width="16" customWidth="1"/>
    <col min="14595" max="14595" width="5" customWidth="1"/>
    <col min="14596" max="14597" width="16" customWidth="1"/>
    <col min="14598" max="14598" width="5" customWidth="1"/>
    <col min="14599" max="14600" width="16" customWidth="1"/>
    <col min="14601" max="14601" width="5" customWidth="1"/>
    <col min="14602" max="14603" width="16" customWidth="1"/>
    <col min="14604" max="14604" width="5" customWidth="1"/>
    <col min="14605" max="14606" width="16" customWidth="1"/>
    <col min="14607" max="14607" width="5" customWidth="1"/>
    <col min="14608" max="14609" width="16" customWidth="1"/>
    <col min="14610" max="14610" width="5" customWidth="1"/>
    <col min="14611" max="14612" width="16" customWidth="1"/>
    <col min="14613" max="14613" width="5" customWidth="1"/>
    <col min="14614" max="14615" width="16" customWidth="1"/>
    <col min="14616" max="14616" width="5" customWidth="1"/>
    <col min="14617" max="14618" width="16" customWidth="1"/>
    <col min="14619" max="14619" width="5" customWidth="1"/>
    <col min="14620" max="14621" width="16" customWidth="1"/>
    <col min="14622" max="14622" width="5" customWidth="1"/>
    <col min="14623" max="14624" width="16" customWidth="1"/>
    <col min="14625" max="14625" width="5" customWidth="1"/>
    <col min="14626" max="14627" width="16" customWidth="1"/>
    <col min="14628" max="14628" width="5" customWidth="1"/>
    <col min="14629" max="14630" width="16" customWidth="1"/>
    <col min="14631" max="14631" width="5" customWidth="1"/>
    <col min="14632" max="14633" width="16" customWidth="1"/>
    <col min="14634" max="14634" width="5" customWidth="1"/>
    <col min="14635" max="14636" width="16" customWidth="1"/>
    <col min="14637" max="14637" width="5" customWidth="1"/>
    <col min="14638" max="14639" width="16" customWidth="1"/>
    <col min="14640" max="14640" width="5" customWidth="1"/>
    <col min="14641" max="14642" width="16" customWidth="1"/>
    <col min="14643" max="14643" width="5" customWidth="1"/>
    <col min="14644" max="14645" width="16" customWidth="1"/>
    <col min="14646" max="14646" width="5" customWidth="1"/>
    <col min="14647" max="14648" width="16" customWidth="1"/>
    <col min="14649" max="14649" width="5" customWidth="1"/>
    <col min="14650" max="14651" width="16" customWidth="1"/>
    <col min="14652" max="14652" width="5" customWidth="1"/>
    <col min="14653" max="14654" width="16" customWidth="1"/>
    <col min="14655" max="14655" width="5" customWidth="1"/>
    <col min="14656" max="14657" width="16" customWidth="1"/>
    <col min="14658" max="14658" width="5" customWidth="1"/>
    <col min="14659" max="14660" width="16" customWidth="1"/>
    <col min="14661" max="14661" width="5" customWidth="1"/>
    <col min="14662" max="14663" width="16" customWidth="1"/>
    <col min="14664" max="14664" width="5" customWidth="1"/>
    <col min="14665" max="14666" width="16" customWidth="1"/>
    <col min="14667" max="14667" width="5" customWidth="1"/>
    <col min="14668" max="14669" width="16" customWidth="1"/>
    <col min="14670" max="14670" width="5" customWidth="1"/>
    <col min="14671" max="14672" width="16" customWidth="1"/>
    <col min="14673" max="14673" width="5" customWidth="1"/>
    <col min="14674" max="14675" width="16" customWidth="1"/>
    <col min="14676" max="14676" width="5" customWidth="1"/>
    <col min="14677" max="14678" width="16" customWidth="1"/>
    <col min="14679" max="14679" width="5" customWidth="1"/>
    <col min="14680" max="14681" width="16" customWidth="1"/>
    <col min="14682" max="14682" width="5" customWidth="1"/>
    <col min="14831" max="14831" width="16" customWidth="1"/>
    <col min="14832" max="14832" width="40" customWidth="1"/>
    <col min="14833" max="14833" width="50" customWidth="1"/>
    <col min="14834" max="14835" width="16" customWidth="1"/>
    <col min="14836" max="14836" width="5" customWidth="1"/>
    <col min="14837" max="14838" width="16" customWidth="1"/>
    <col min="14839" max="14839" width="5" customWidth="1"/>
    <col min="14840" max="14841" width="16" customWidth="1"/>
    <col min="14842" max="14842" width="5" customWidth="1"/>
    <col min="14843" max="14844" width="16" customWidth="1"/>
    <col min="14845" max="14845" width="5" customWidth="1"/>
    <col min="14846" max="14847" width="16" customWidth="1"/>
    <col min="14848" max="14848" width="5" customWidth="1"/>
    <col min="14849" max="14850" width="16" customWidth="1"/>
    <col min="14851" max="14851" width="5" customWidth="1"/>
    <col min="14852" max="14853" width="16" customWidth="1"/>
    <col min="14854" max="14854" width="5" customWidth="1"/>
    <col min="14855" max="14856" width="16" customWidth="1"/>
    <col min="14857" max="14857" width="5" customWidth="1"/>
    <col min="14858" max="14859" width="16" customWidth="1"/>
    <col min="14860" max="14860" width="5" customWidth="1"/>
    <col min="14861" max="14862" width="16" customWidth="1"/>
    <col min="14863" max="14863" width="5" customWidth="1"/>
    <col min="14864" max="14865" width="16" customWidth="1"/>
    <col min="14866" max="14866" width="5" customWidth="1"/>
    <col min="14867" max="14868" width="16" customWidth="1"/>
    <col min="14869" max="14869" width="5" customWidth="1"/>
    <col min="14870" max="14871" width="16" customWidth="1"/>
    <col min="14872" max="14872" width="5" customWidth="1"/>
    <col min="14873" max="14874" width="16" customWidth="1"/>
    <col min="14875" max="14875" width="5" customWidth="1"/>
    <col min="14876" max="14877" width="16" customWidth="1"/>
    <col min="14878" max="14878" width="5" customWidth="1"/>
    <col min="14879" max="14880" width="16" customWidth="1"/>
    <col min="14881" max="14881" width="5" customWidth="1"/>
    <col min="14882" max="14883" width="16" customWidth="1"/>
    <col min="14884" max="14884" width="5" customWidth="1"/>
    <col min="14885" max="14886" width="16" customWidth="1"/>
    <col min="14887" max="14887" width="5" customWidth="1"/>
    <col min="14888" max="14889" width="16" customWidth="1"/>
    <col min="14890" max="14890" width="5" customWidth="1"/>
    <col min="14891" max="14892" width="16" customWidth="1"/>
    <col min="14893" max="14893" width="5" customWidth="1"/>
    <col min="14894" max="14895" width="16" customWidth="1"/>
    <col min="14896" max="14896" width="5" customWidth="1"/>
    <col min="14897" max="14898" width="16" customWidth="1"/>
    <col min="14899" max="14899" width="5" customWidth="1"/>
    <col min="14900" max="14901" width="16" customWidth="1"/>
    <col min="14902" max="14902" width="5" customWidth="1"/>
    <col min="14903" max="14904" width="16" customWidth="1"/>
    <col min="14905" max="14905" width="5" customWidth="1"/>
    <col min="14906" max="14907" width="16" customWidth="1"/>
    <col min="14908" max="14908" width="5" customWidth="1"/>
    <col min="14909" max="14910" width="16" customWidth="1"/>
    <col min="14911" max="14911" width="5" customWidth="1"/>
    <col min="14912" max="14913" width="16" customWidth="1"/>
    <col min="14914" max="14914" width="5" customWidth="1"/>
    <col min="14915" max="14916" width="16" customWidth="1"/>
    <col min="14917" max="14917" width="5" customWidth="1"/>
    <col min="14918" max="14919" width="16" customWidth="1"/>
    <col min="14920" max="14920" width="5" customWidth="1"/>
    <col min="14921" max="14922" width="16" customWidth="1"/>
    <col min="14923" max="14923" width="5" customWidth="1"/>
    <col min="14924" max="14925" width="16" customWidth="1"/>
    <col min="14926" max="14926" width="5" customWidth="1"/>
    <col min="14927" max="14928" width="16" customWidth="1"/>
    <col min="14929" max="14929" width="5" customWidth="1"/>
    <col min="14930" max="14931" width="16" customWidth="1"/>
    <col min="14932" max="14932" width="5" customWidth="1"/>
    <col min="14933" max="14934" width="16" customWidth="1"/>
    <col min="14935" max="14935" width="5" customWidth="1"/>
    <col min="14936" max="14937" width="16" customWidth="1"/>
    <col min="14938" max="14938" width="5" customWidth="1"/>
    <col min="15087" max="15087" width="16" customWidth="1"/>
    <col min="15088" max="15088" width="40" customWidth="1"/>
    <col min="15089" max="15089" width="50" customWidth="1"/>
    <col min="15090" max="15091" width="16" customWidth="1"/>
    <col min="15092" max="15092" width="5" customWidth="1"/>
    <col min="15093" max="15094" width="16" customWidth="1"/>
    <col min="15095" max="15095" width="5" customWidth="1"/>
    <col min="15096" max="15097" width="16" customWidth="1"/>
    <col min="15098" max="15098" width="5" customWidth="1"/>
    <col min="15099" max="15100" width="16" customWidth="1"/>
    <col min="15101" max="15101" width="5" customWidth="1"/>
    <col min="15102" max="15103" width="16" customWidth="1"/>
    <col min="15104" max="15104" width="5" customWidth="1"/>
    <col min="15105" max="15106" width="16" customWidth="1"/>
    <col min="15107" max="15107" width="5" customWidth="1"/>
    <col min="15108" max="15109" width="16" customWidth="1"/>
    <col min="15110" max="15110" width="5" customWidth="1"/>
    <col min="15111" max="15112" width="16" customWidth="1"/>
    <col min="15113" max="15113" width="5" customWidth="1"/>
    <col min="15114" max="15115" width="16" customWidth="1"/>
    <col min="15116" max="15116" width="5" customWidth="1"/>
    <col min="15117" max="15118" width="16" customWidth="1"/>
    <col min="15119" max="15119" width="5" customWidth="1"/>
    <col min="15120" max="15121" width="16" customWidth="1"/>
    <col min="15122" max="15122" width="5" customWidth="1"/>
    <col min="15123" max="15124" width="16" customWidth="1"/>
    <col min="15125" max="15125" width="5" customWidth="1"/>
    <col min="15126" max="15127" width="16" customWidth="1"/>
    <col min="15128" max="15128" width="5" customWidth="1"/>
    <col min="15129" max="15130" width="16" customWidth="1"/>
    <col min="15131" max="15131" width="5" customWidth="1"/>
    <col min="15132" max="15133" width="16" customWidth="1"/>
    <col min="15134" max="15134" width="5" customWidth="1"/>
    <col min="15135" max="15136" width="16" customWidth="1"/>
    <col min="15137" max="15137" width="5" customWidth="1"/>
    <col min="15138" max="15139" width="16" customWidth="1"/>
    <col min="15140" max="15140" width="5" customWidth="1"/>
    <col min="15141" max="15142" width="16" customWidth="1"/>
    <col min="15143" max="15143" width="5" customWidth="1"/>
    <col min="15144" max="15145" width="16" customWidth="1"/>
    <col min="15146" max="15146" width="5" customWidth="1"/>
    <col min="15147" max="15148" width="16" customWidth="1"/>
    <col min="15149" max="15149" width="5" customWidth="1"/>
    <col min="15150" max="15151" width="16" customWidth="1"/>
    <col min="15152" max="15152" width="5" customWidth="1"/>
    <col min="15153" max="15154" width="16" customWidth="1"/>
    <col min="15155" max="15155" width="5" customWidth="1"/>
    <col min="15156" max="15157" width="16" customWidth="1"/>
    <col min="15158" max="15158" width="5" customWidth="1"/>
    <col min="15159" max="15160" width="16" customWidth="1"/>
    <col min="15161" max="15161" width="5" customWidth="1"/>
    <col min="15162" max="15163" width="16" customWidth="1"/>
    <col min="15164" max="15164" width="5" customWidth="1"/>
    <col min="15165" max="15166" width="16" customWidth="1"/>
    <col min="15167" max="15167" width="5" customWidth="1"/>
    <col min="15168" max="15169" width="16" customWidth="1"/>
    <col min="15170" max="15170" width="5" customWidth="1"/>
    <col min="15171" max="15172" width="16" customWidth="1"/>
    <col min="15173" max="15173" width="5" customWidth="1"/>
    <col min="15174" max="15175" width="16" customWidth="1"/>
    <col min="15176" max="15176" width="5" customWidth="1"/>
    <col min="15177" max="15178" width="16" customWidth="1"/>
    <col min="15179" max="15179" width="5" customWidth="1"/>
    <col min="15180" max="15181" width="16" customWidth="1"/>
    <col min="15182" max="15182" width="5" customWidth="1"/>
    <col min="15183" max="15184" width="16" customWidth="1"/>
    <col min="15185" max="15185" width="5" customWidth="1"/>
    <col min="15186" max="15187" width="16" customWidth="1"/>
    <col min="15188" max="15188" width="5" customWidth="1"/>
    <col min="15189" max="15190" width="16" customWidth="1"/>
    <col min="15191" max="15191" width="5" customWidth="1"/>
    <col min="15192" max="15193" width="16" customWidth="1"/>
    <col min="15194" max="15194" width="5" customWidth="1"/>
    <col min="15343" max="15343" width="16" customWidth="1"/>
    <col min="15344" max="15344" width="40" customWidth="1"/>
    <col min="15345" max="15345" width="50" customWidth="1"/>
    <col min="15346" max="15347" width="16" customWidth="1"/>
    <col min="15348" max="15348" width="5" customWidth="1"/>
    <col min="15349" max="15350" width="16" customWidth="1"/>
    <col min="15351" max="15351" width="5" customWidth="1"/>
    <col min="15352" max="15353" width="16" customWidth="1"/>
    <col min="15354" max="15354" width="5" customWidth="1"/>
    <col min="15355" max="15356" width="16" customWidth="1"/>
    <col min="15357" max="15357" width="5" customWidth="1"/>
    <col min="15358" max="15359" width="16" customWidth="1"/>
    <col min="15360" max="15360" width="5" customWidth="1"/>
    <col min="15361" max="15362" width="16" customWidth="1"/>
    <col min="15363" max="15363" width="5" customWidth="1"/>
    <col min="15364" max="15365" width="16" customWidth="1"/>
    <col min="15366" max="15366" width="5" customWidth="1"/>
    <col min="15367" max="15368" width="16" customWidth="1"/>
    <col min="15369" max="15369" width="5" customWidth="1"/>
    <col min="15370" max="15371" width="16" customWidth="1"/>
    <col min="15372" max="15372" width="5" customWidth="1"/>
    <col min="15373" max="15374" width="16" customWidth="1"/>
    <col min="15375" max="15375" width="5" customWidth="1"/>
    <col min="15376" max="15377" width="16" customWidth="1"/>
    <col min="15378" max="15378" width="5" customWidth="1"/>
    <col min="15379" max="15380" width="16" customWidth="1"/>
    <col min="15381" max="15381" width="5" customWidth="1"/>
    <col min="15382" max="15383" width="16" customWidth="1"/>
    <col min="15384" max="15384" width="5" customWidth="1"/>
    <col min="15385" max="15386" width="16" customWidth="1"/>
    <col min="15387" max="15387" width="5" customWidth="1"/>
    <col min="15388" max="15389" width="16" customWidth="1"/>
    <col min="15390" max="15390" width="5" customWidth="1"/>
    <col min="15391" max="15392" width="16" customWidth="1"/>
    <col min="15393" max="15393" width="5" customWidth="1"/>
    <col min="15394" max="15395" width="16" customWidth="1"/>
    <col min="15396" max="15396" width="5" customWidth="1"/>
    <col min="15397" max="15398" width="16" customWidth="1"/>
    <col min="15399" max="15399" width="5" customWidth="1"/>
    <col min="15400" max="15401" width="16" customWidth="1"/>
    <col min="15402" max="15402" width="5" customWidth="1"/>
    <col min="15403" max="15404" width="16" customWidth="1"/>
    <col min="15405" max="15405" width="5" customWidth="1"/>
    <col min="15406" max="15407" width="16" customWidth="1"/>
    <col min="15408" max="15408" width="5" customWidth="1"/>
    <col min="15409" max="15410" width="16" customWidth="1"/>
    <col min="15411" max="15411" width="5" customWidth="1"/>
    <col min="15412" max="15413" width="16" customWidth="1"/>
    <col min="15414" max="15414" width="5" customWidth="1"/>
    <col min="15415" max="15416" width="16" customWidth="1"/>
    <col min="15417" max="15417" width="5" customWidth="1"/>
    <col min="15418" max="15419" width="16" customWidth="1"/>
    <col min="15420" max="15420" width="5" customWidth="1"/>
    <col min="15421" max="15422" width="16" customWidth="1"/>
    <col min="15423" max="15423" width="5" customWidth="1"/>
    <col min="15424" max="15425" width="16" customWidth="1"/>
    <col min="15426" max="15426" width="5" customWidth="1"/>
    <col min="15427" max="15428" width="16" customWidth="1"/>
    <col min="15429" max="15429" width="5" customWidth="1"/>
    <col min="15430" max="15431" width="16" customWidth="1"/>
    <col min="15432" max="15432" width="5" customWidth="1"/>
    <col min="15433" max="15434" width="16" customWidth="1"/>
    <col min="15435" max="15435" width="5" customWidth="1"/>
    <col min="15436" max="15437" width="16" customWidth="1"/>
    <col min="15438" max="15438" width="5" customWidth="1"/>
    <col min="15439" max="15440" width="16" customWidth="1"/>
    <col min="15441" max="15441" width="5" customWidth="1"/>
    <col min="15442" max="15443" width="16" customWidth="1"/>
    <col min="15444" max="15444" width="5" customWidth="1"/>
    <col min="15445" max="15446" width="16" customWidth="1"/>
    <col min="15447" max="15447" width="5" customWidth="1"/>
    <col min="15448" max="15449" width="16" customWidth="1"/>
    <col min="15450" max="15450" width="5" customWidth="1"/>
    <col min="15599" max="15599" width="16" customWidth="1"/>
    <col min="15600" max="15600" width="40" customWidth="1"/>
    <col min="15601" max="15601" width="50" customWidth="1"/>
    <col min="15602" max="15603" width="16" customWidth="1"/>
    <col min="15604" max="15604" width="5" customWidth="1"/>
    <col min="15605" max="15606" width="16" customWidth="1"/>
    <col min="15607" max="15607" width="5" customWidth="1"/>
    <col min="15608" max="15609" width="16" customWidth="1"/>
    <col min="15610" max="15610" width="5" customWidth="1"/>
    <col min="15611" max="15612" width="16" customWidth="1"/>
    <col min="15613" max="15613" width="5" customWidth="1"/>
    <col min="15614" max="15615" width="16" customWidth="1"/>
    <col min="15616" max="15616" width="5" customWidth="1"/>
    <col min="15617" max="15618" width="16" customWidth="1"/>
    <col min="15619" max="15619" width="5" customWidth="1"/>
    <col min="15620" max="15621" width="16" customWidth="1"/>
    <col min="15622" max="15622" width="5" customWidth="1"/>
    <col min="15623" max="15624" width="16" customWidth="1"/>
    <col min="15625" max="15625" width="5" customWidth="1"/>
    <col min="15626" max="15627" width="16" customWidth="1"/>
    <col min="15628" max="15628" width="5" customWidth="1"/>
    <col min="15629" max="15630" width="16" customWidth="1"/>
    <col min="15631" max="15631" width="5" customWidth="1"/>
    <col min="15632" max="15633" width="16" customWidth="1"/>
    <col min="15634" max="15634" width="5" customWidth="1"/>
    <col min="15635" max="15636" width="16" customWidth="1"/>
    <col min="15637" max="15637" width="5" customWidth="1"/>
    <col min="15638" max="15639" width="16" customWidth="1"/>
    <col min="15640" max="15640" width="5" customWidth="1"/>
    <col min="15641" max="15642" width="16" customWidth="1"/>
    <col min="15643" max="15643" width="5" customWidth="1"/>
    <col min="15644" max="15645" width="16" customWidth="1"/>
    <col min="15646" max="15646" width="5" customWidth="1"/>
    <col min="15647" max="15648" width="16" customWidth="1"/>
    <col min="15649" max="15649" width="5" customWidth="1"/>
    <col min="15650" max="15651" width="16" customWidth="1"/>
    <col min="15652" max="15652" width="5" customWidth="1"/>
    <col min="15653" max="15654" width="16" customWidth="1"/>
    <col min="15655" max="15655" width="5" customWidth="1"/>
    <col min="15656" max="15657" width="16" customWidth="1"/>
    <col min="15658" max="15658" width="5" customWidth="1"/>
    <col min="15659" max="15660" width="16" customWidth="1"/>
    <col min="15661" max="15661" width="5" customWidth="1"/>
    <col min="15662" max="15663" width="16" customWidth="1"/>
    <col min="15664" max="15664" width="5" customWidth="1"/>
    <col min="15665" max="15666" width="16" customWidth="1"/>
    <col min="15667" max="15667" width="5" customWidth="1"/>
    <col min="15668" max="15669" width="16" customWidth="1"/>
    <col min="15670" max="15670" width="5" customWidth="1"/>
    <col min="15671" max="15672" width="16" customWidth="1"/>
    <col min="15673" max="15673" width="5" customWidth="1"/>
    <col min="15674" max="15675" width="16" customWidth="1"/>
    <col min="15676" max="15676" width="5" customWidth="1"/>
    <col min="15677" max="15678" width="16" customWidth="1"/>
    <col min="15679" max="15679" width="5" customWidth="1"/>
    <col min="15680" max="15681" width="16" customWidth="1"/>
    <col min="15682" max="15682" width="5" customWidth="1"/>
    <col min="15683" max="15684" width="16" customWidth="1"/>
    <col min="15685" max="15685" width="5" customWidth="1"/>
    <col min="15686" max="15687" width="16" customWidth="1"/>
    <col min="15688" max="15688" width="5" customWidth="1"/>
    <col min="15689" max="15690" width="16" customWidth="1"/>
    <col min="15691" max="15691" width="5" customWidth="1"/>
    <col min="15692" max="15693" width="16" customWidth="1"/>
    <col min="15694" max="15694" width="5" customWidth="1"/>
    <col min="15695" max="15696" width="16" customWidth="1"/>
    <col min="15697" max="15697" width="5" customWidth="1"/>
    <col min="15698" max="15699" width="16" customWidth="1"/>
    <col min="15700" max="15700" width="5" customWidth="1"/>
    <col min="15701" max="15702" width="16" customWidth="1"/>
    <col min="15703" max="15703" width="5" customWidth="1"/>
    <col min="15704" max="15705" width="16" customWidth="1"/>
    <col min="15706" max="15706" width="5" customWidth="1"/>
    <col min="15855" max="15855" width="16" customWidth="1"/>
    <col min="15856" max="15856" width="40" customWidth="1"/>
    <col min="15857" max="15857" width="50" customWidth="1"/>
    <col min="15858" max="15859" width="16" customWidth="1"/>
    <col min="15860" max="15860" width="5" customWidth="1"/>
    <col min="15861" max="15862" width="16" customWidth="1"/>
    <col min="15863" max="15863" width="5" customWidth="1"/>
    <col min="15864" max="15865" width="16" customWidth="1"/>
    <col min="15866" max="15866" width="5" customWidth="1"/>
    <col min="15867" max="15868" width="16" customWidth="1"/>
    <col min="15869" max="15869" width="5" customWidth="1"/>
    <col min="15870" max="15871" width="16" customWidth="1"/>
    <col min="15872" max="15872" width="5" customWidth="1"/>
    <col min="15873" max="15874" width="16" customWidth="1"/>
    <col min="15875" max="15875" width="5" customWidth="1"/>
    <col min="15876" max="15877" width="16" customWidth="1"/>
    <col min="15878" max="15878" width="5" customWidth="1"/>
    <col min="15879" max="15880" width="16" customWidth="1"/>
    <col min="15881" max="15881" width="5" customWidth="1"/>
    <col min="15882" max="15883" width="16" customWidth="1"/>
    <col min="15884" max="15884" width="5" customWidth="1"/>
    <col min="15885" max="15886" width="16" customWidth="1"/>
    <col min="15887" max="15887" width="5" customWidth="1"/>
    <col min="15888" max="15889" width="16" customWidth="1"/>
    <col min="15890" max="15890" width="5" customWidth="1"/>
    <col min="15891" max="15892" width="16" customWidth="1"/>
    <col min="15893" max="15893" width="5" customWidth="1"/>
    <col min="15894" max="15895" width="16" customWidth="1"/>
    <col min="15896" max="15896" width="5" customWidth="1"/>
    <col min="15897" max="15898" width="16" customWidth="1"/>
    <col min="15899" max="15899" width="5" customWidth="1"/>
    <col min="15900" max="15901" width="16" customWidth="1"/>
    <col min="15902" max="15902" width="5" customWidth="1"/>
    <col min="15903" max="15904" width="16" customWidth="1"/>
    <col min="15905" max="15905" width="5" customWidth="1"/>
    <col min="15906" max="15907" width="16" customWidth="1"/>
    <col min="15908" max="15908" width="5" customWidth="1"/>
    <col min="15909" max="15910" width="16" customWidth="1"/>
    <col min="15911" max="15911" width="5" customWidth="1"/>
    <col min="15912" max="15913" width="16" customWidth="1"/>
    <col min="15914" max="15914" width="5" customWidth="1"/>
    <col min="15915" max="15916" width="16" customWidth="1"/>
    <col min="15917" max="15917" width="5" customWidth="1"/>
    <col min="15918" max="15919" width="16" customWidth="1"/>
    <col min="15920" max="15920" width="5" customWidth="1"/>
    <col min="15921" max="15922" width="16" customWidth="1"/>
    <col min="15923" max="15923" width="5" customWidth="1"/>
    <col min="15924" max="15925" width="16" customWidth="1"/>
    <col min="15926" max="15926" width="5" customWidth="1"/>
    <col min="15927" max="15928" width="16" customWidth="1"/>
    <col min="15929" max="15929" width="5" customWidth="1"/>
    <col min="15930" max="15931" width="16" customWidth="1"/>
    <col min="15932" max="15932" width="5" customWidth="1"/>
    <col min="15933" max="15934" width="16" customWidth="1"/>
    <col min="15935" max="15935" width="5" customWidth="1"/>
    <col min="15936" max="15937" width="16" customWidth="1"/>
    <col min="15938" max="15938" width="5" customWidth="1"/>
    <col min="15939" max="15940" width="16" customWidth="1"/>
    <col min="15941" max="15941" width="5" customWidth="1"/>
    <col min="15942" max="15943" width="16" customWidth="1"/>
    <col min="15944" max="15944" width="5" customWidth="1"/>
    <col min="15945" max="15946" width="16" customWidth="1"/>
    <col min="15947" max="15947" width="5" customWidth="1"/>
    <col min="15948" max="15949" width="16" customWidth="1"/>
    <col min="15950" max="15950" width="5" customWidth="1"/>
    <col min="15951" max="15952" width="16" customWidth="1"/>
    <col min="15953" max="15953" width="5" customWidth="1"/>
    <col min="15954" max="15955" width="16" customWidth="1"/>
    <col min="15956" max="15956" width="5" customWidth="1"/>
    <col min="15957" max="15958" width="16" customWidth="1"/>
    <col min="15959" max="15959" width="5" customWidth="1"/>
    <col min="15960" max="15961" width="16" customWidth="1"/>
    <col min="15962" max="15962" width="5" customWidth="1"/>
    <col min="16111" max="16111" width="16" customWidth="1"/>
    <col min="16112" max="16112" width="40" customWidth="1"/>
    <col min="16113" max="16113" width="50" customWidth="1"/>
    <col min="16114" max="16115" width="16" customWidth="1"/>
    <col min="16116" max="16116" width="5" customWidth="1"/>
    <col min="16117" max="16118" width="16" customWidth="1"/>
    <col min="16119" max="16119" width="5" customWidth="1"/>
    <col min="16120" max="16121" width="16" customWidth="1"/>
    <col min="16122" max="16122" width="5" customWidth="1"/>
    <col min="16123" max="16124" width="16" customWidth="1"/>
    <col min="16125" max="16125" width="5" customWidth="1"/>
    <col min="16126" max="16127" width="16" customWidth="1"/>
    <col min="16128" max="16128" width="5" customWidth="1"/>
    <col min="16129" max="16130" width="16" customWidth="1"/>
    <col min="16131" max="16131" width="5" customWidth="1"/>
    <col min="16132" max="16133" width="16" customWidth="1"/>
    <col min="16134" max="16134" width="5" customWidth="1"/>
    <col min="16135" max="16136" width="16" customWidth="1"/>
    <col min="16137" max="16137" width="5" customWidth="1"/>
    <col min="16138" max="16139" width="16" customWidth="1"/>
    <col min="16140" max="16140" width="5" customWidth="1"/>
    <col min="16141" max="16142" width="16" customWidth="1"/>
    <col min="16143" max="16143" width="5" customWidth="1"/>
    <col min="16144" max="16145" width="16" customWidth="1"/>
    <col min="16146" max="16146" width="5" customWidth="1"/>
    <col min="16147" max="16148" width="16" customWidth="1"/>
    <col min="16149" max="16149" width="5" customWidth="1"/>
    <col min="16150" max="16151" width="16" customWidth="1"/>
    <col min="16152" max="16152" width="5" customWidth="1"/>
    <col min="16153" max="16154" width="16" customWidth="1"/>
    <col min="16155" max="16155" width="5" customWidth="1"/>
    <col min="16156" max="16157" width="16" customWidth="1"/>
    <col min="16158" max="16158" width="5" customWidth="1"/>
    <col min="16159" max="16160" width="16" customWidth="1"/>
    <col min="16161" max="16161" width="5" customWidth="1"/>
    <col min="16162" max="16163" width="16" customWidth="1"/>
    <col min="16164" max="16164" width="5" customWidth="1"/>
    <col min="16165" max="16166" width="16" customWidth="1"/>
    <col min="16167" max="16167" width="5" customWidth="1"/>
    <col min="16168" max="16169" width="16" customWidth="1"/>
    <col min="16170" max="16170" width="5" customWidth="1"/>
    <col min="16171" max="16172" width="16" customWidth="1"/>
    <col min="16173" max="16173" width="5" customWidth="1"/>
    <col min="16174" max="16175" width="16" customWidth="1"/>
    <col min="16176" max="16176" width="5" customWidth="1"/>
    <col min="16177" max="16178" width="16" customWidth="1"/>
    <col min="16179" max="16179" width="5" customWidth="1"/>
    <col min="16180" max="16181" width="16" customWidth="1"/>
    <col min="16182" max="16182" width="5" customWidth="1"/>
    <col min="16183" max="16184" width="16" customWidth="1"/>
    <col min="16185" max="16185" width="5" customWidth="1"/>
    <col min="16186" max="16187" width="16" customWidth="1"/>
    <col min="16188" max="16188" width="5" customWidth="1"/>
    <col min="16189" max="16190" width="16" customWidth="1"/>
    <col min="16191" max="16191" width="5" customWidth="1"/>
    <col min="16192" max="16193" width="16" customWidth="1"/>
    <col min="16194" max="16194" width="5" customWidth="1"/>
    <col min="16195" max="16196" width="16" customWidth="1"/>
    <col min="16197" max="16197" width="5" customWidth="1"/>
    <col min="16198" max="16199" width="16" customWidth="1"/>
    <col min="16200" max="16200" width="5" customWidth="1"/>
    <col min="16201" max="16202" width="16" customWidth="1"/>
    <col min="16203" max="16203" width="5" customWidth="1"/>
    <col min="16204" max="16205" width="16" customWidth="1"/>
    <col min="16206" max="16206" width="5" customWidth="1"/>
    <col min="16207" max="16208" width="16" customWidth="1"/>
    <col min="16209" max="16209" width="5" customWidth="1"/>
    <col min="16210" max="16211" width="16" customWidth="1"/>
    <col min="16212" max="16212" width="5" customWidth="1"/>
    <col min="16213" max="16214" width="16" customWidth="1"/>
    <col min="16215" max="16215" width="5" customWidth="1"/>
    <col min="16216" max="16217" width="16" customWidth="1"/>
    <col min="16218" max="16218" width="5" customWidth="1"/>
  </cols>
  <sheetData>
    <row r="1" spans="1:102" s="187" customFormat="1">
      <c r="D1" s="188" t="s">
        <v>59</v>
      </c>
      <c r="E1" s="188"/>
      <c r="F1" s="188"/>
      <c r="G1" s="188" t="s">
        <v>60</v>
      </c>
      <c r="H1" s="188"/>
      <c r="I1" s="188"/>
      <c r="J1" s="188" t="s">
        <v>58</v>
      </c>
      <c r="K1" s="188"/>
      <c r="L1" s="188"/>
      <c r="M1" s="188" t="s">
        <v>61</v>
      </c>
      <c r="N1" s="188"/>
      <c r="O1" s="188"/>
      <c r="P1" s="188" t="s">
        <v>18</v>
      </c>
      <c r="Q1" s="188"/>
      <c r="R1" s="188"/>
      <c r="S1" s="188" t="s">
        <v>20</v>
      </c>
      <c r="T1" s="188"/>
      <c r="U1" s="188"/>
      <c r="V1" s="188" t="s">
        <v>30</v>
      </c>
      <c r="W1" s="188"/>
      <c r="X1" s="188"/>
      <c r="Y1" s="188" t="s">
        <v>26</v>
      </c>
      <c r="Z1" s="188"/>
      <c r="AA1" s="188"/>
      <c r="AB1" s="188" t="s">
        <v>62</v>
      </c>
      <c r="AC1" s="188"/>
      <c r="AD1" s="188"/>
      <c r="AE1" s="188" t="s">
        <v>31</v>
      </c>
      <c r="AF1" s="188"/>
      <c r="AG1" s="188"/>
      <c r="AH1" s="188" t="s">
        <v>63</v>
      </c>
      <c r="AI1" s="188"/>
      <c r="AJ1" s="188"/>
      <c r="AK1" s="188" t="s">
        <v>51</v>
      </c>
      <c r="AL1" s="188"/>
      <c r="AM1" s="188"/>
      <c r="AN1" s="188" t="s">
        <v>23</v>
      </c>
      <c r="AO1" s="188"/>
      <c r="AP1" s="188"/>
      <c r="AQ1" s="188" t="s">
        <v>22</v>
      </c>
      <c r="AR1" s="188"/>
      <c r="AS1" s="188"/>
      <c r="AT1" s="188" t="s">
        <v>55</v>
      </c>
      <c r="AU1" s="188"/>
      <c r="AV1" s="188"/>
      <c r="AW1" s="188" t="s">
        <v>64</v>
      </c>
      <c r="AX1" s="188"/>
      <c r="AY1" s="188"/>
      <c r="AZ1" s="188" t="s">
        <v>65</v>
      </c>
      <c r="BA1" s="188"/>
      <c r="BB1" s="188"/>
      <c r="BC1" s="188" t="s">
        <v>75</v>
      </c>
      <c r="BD1" s="188"/>
      <c r="BE1" s="188"/>
      <c r="BF1" s="188" t="s">
        <v>66</v>
      </c>
      <c r="BG1" s="188"/>
      <c r="BH1" s="188"/>
      <c r="BI1" s="188" t="s">
        <v>21</v>
      </c>
      <c r="BJ1" s="188"/>
      <c r="BK1" s="188"/>
      <c r="BL1" s="188" t="s">
        <v>67</v>
      </c>
      <c r="BM1" s="188"/>
      <c r="BN1" s="188"/>
      <c r="BO1" s="188" t="s">
        <v>68</v>
      </c>
      <c r="BP1" s="188"/>
      <c r="BQ1" s="188"/>
      <c r="BR1" s="188" t="s">
        <v>69</v>
      </c>
      <c r="BS1" s="188"/>
      <c r="BT1" s="188"/>
      <c r="BU1" s="188" t="s">
        <v>24</v>
      </c>
      <c r="BV1" s="188"/>
      <c r="BW1" s="188"/>
      <c r="BX1" s="188" t="s">
        <v>70</v>
      </c>
      <c r="BY1" s="188"/>
      <c r="BZ1" s="188"/>
      <c r="CA1" s="188" t="s">
        <v>73</v>
      </c>
      <c r="CB1" s="188"/>
      <c r="CC1" s="188"/>
      <c r="CD1" s="188" t="s">
        <v>71</v>
      </c>
      <c r="CE1" s="188"/>
      <c r="CF1" s="188"/>
      <c r="CG1" s="188" t="s">
        <v>16</v>
      </c>
      <c r="CH1" s="188"/>
      <c r="CI1" s="188"/>
      <c r="CJ1" s="188" t="s">
        <v>17</v>
      </c>
      <c r="CK1" s="188"/>
      <c r="CL1" s="188"/>
      <c r="CM1" s="188" t="s">
        <v>19</v>
      </c>
      <c r="CN1" s="188"/>
      <c r="CO1" s="188"/>
      <c r="CP1" s="188" t="s">
        <v>25</v>
      </c>
      <c r="CQ1" s="188"/>
      <c r="CR1" s="188"/>
      <c r="CS1" s="188" t="s">
        <v>292</v>
      </c>
      <c r="CT1" s="188"/>
      <c r="CU1" s="188"/>
      <c r="CV1" s="188" t="s">
        <v>293</v>
      </c>
      <c r="CW1" s="188"/>
      <c r="CX1" s="188"/>
    </row>
    <row r="2" spans="1:102">
      <c r="A2" s="22" t="s">
        <v>100</v>
      </c>
      <c r="B2" s="22" t="s">
        <v>40</v>
      </c>
      <c r="C2" s="22" t="s">
        <v>101</v>
      </c>
      <c r="D2" s="22" t="s">
        <v>102</v>
      </c>
      <c r="E2" s="22" t="s">
        <v>103</v>
      </c>
      <c r="F2" s="22" t="s">
        <v>104</v>
      </c>
      <c r="G2" s="22" t="s">
        <v>105</v>
      </c>
      <c r="H2" s="22" t="s">
        <v>106</v>
      </c>
      <c r="I2" s="22" t="s">
        <v>107</v>
      </c>
      <c r="J2" s="22" t="s">
        <v>108</v>
      </c>
      <c r="K2" s="22" t="s">
        <v>109</v>
      </c>
      <c r="L2" s="22" t="s">
        <v>110</v>
      </c>
      <c r="M2" s="22" t="s">
        <v>111</v>
      </c>
      <c r="N2" s="22" t="s">
        <v>112</v>
      </c>
      <c r="O2" s="22" t="s">
        <v>113</v>
      </c>
      <c r="P2" s="22" t="s">
        <v>114</v>
      </c>
      <c r="Q2" s="22" t="s">
        <v>115</v>
      </c>
      <c r="R2" s="22" t="s">
        <v>116</v>
      </c>
      <c r="S2" s="22" t="s">
        <v>117</v>
      </c>
      <c r="T2" s="22" t="s">
        <v>118</v>
      </c>
      <c r="U2" s="22" t="s">
        <v>119</v>
      </c>
      <c r="V2" s="22" t="s">
        <v>120</v>
      </c>
      <c r="W2" s="22" t="s">
        <v>121</v>
      </c>
      <c r="X2" s="22" t="s">
        <v>122</v>
      </c>
      <c r="Y2" s="22" t="s">
        <v>123</v>
      </c>
      <c r="Z2" s="22" t="s">
        <v>124</v>
      </c>
      <c r="AA2" s="22" t="s">
        <v>125</v>
      </c>
      <c r="AB2" s="22" t="s">
        <v>126</v>
      </c>
      <c r="AC2" s="22" t="s">
        <v>127</v>
      </c>
      <c r="AD2" s="22" t="s">
        <v>128</v>
      </c>
      <c r="AE2" s="22" t="s">
        <v>129</v>
      </c>
      <c r="AF2" s="22" t="s">
        <v>130</v>
      </c>
      <c r="AG2" s="22" t="s">
        <v>131</v>
      </c>
      <c r="AH2" s="22" t="s">
        <v>132</v>
      </c>
      <c r="AI2" s="22" t="s">
        <v>133</v>
      </c>
      <c r="AJ2" s="22" t="s">
        <v>134</v>
      </c>
      <c r="AK2" s="22" t="s">
        <v>135</v>
      </c>
      <c r="AL2" s="22" t="s">
        <v>136</v>
      </c>
      <c r="AM2" s="22" t="s">
        <v>137</v>
      </c>
      <c r="AN2" s="22" t="s">
        <v>138</v>
      </c>
      <c r="AO2" s="22" t="s">
        <v>139</v>
      </c>
      <c r="AP2" s="22" t="s">
        <v>140</v>
      </c>
      <c r="AQ2" s="22" t="s">
        <v>141</v>
      </c>
      <c r="AR2" s="22" t="s">
        <v>142</v>
      </c>
      <c r="AS2" s="22" t="s">
        <v>143</v>
      </c>
      <c r="AT2" s="22" t="s">
        <v>144</v>
      </c>
      <c r="AU2" s="22" t="s">
        <v>145</v>
      </c>
      <c r="AV2" s="22" t="s">
        <v>146</v>
      </c>
      <c r="AW2" s="22" t="s">
        <v>147</v>
      </c>
      <c r="AX2" s="22" t="s">
        <v>148</v>
      </c>
      <c r="AY2" s="22" t="s">
        <v>149</v>
      </c>
      <c r="AZ2" s="22" t="s">
        <v>150</v>
      </c>
      <c r="BA2" s="22" t="s">
        <v>151</v>
      </c>
      <c r="BB2" s="22" t="s">
        <v>152</v>
      </c>
      <c r="BC2" s="22" t="s">
        <v>153</v>
      </c>
      <c r="BD2" s="22" t="s">
        <v>154</v>
      </c>
      <c r="BE2" s="22" t="s">
        <v>155</v>
      </c>
      <c r="BF2" s="22" t="s">
        <v>156</v>
      </c>
      <c r="BG2" s="22" t="s">
        <v>157</v>
      </c>
      <c r="BH2" s="22" t="s">
        <v>158</v>
      </c>
      <c r="BI2" s="22" t="s">
        <v>159</v>
      </c>
      <c r="BJ2" s="22" t="s">
        <v>160</v>
      </c>
      <c r="BK2" s="22" t="s">
        <v>161</v>
      </c>
      <c r="BL2" s="22" t="s">
        <v>162</v>
      </c>
      <c r="BM2" s="22" t="s">
        <v>163</v>
      </c>
      <c r="BN2" s="22" t="s">
        <v>164</v>
      </c>
      <c r="BO2" s="22" t="s">
        <v>165</v>
      </c>
      <c r="BP2" s="22" t="s">
        <v>166</v>
      </c>
      <c r="BQ2" s="22" t="s">
        <v>167</v>
      </c>
      <c r="BR2" s="22" t="s">
        <v>168</v>
      </c>
      <c r="BS2" s="22" t="s">
        <v>169</v>
      </c>
      <c r="BT2" s="22" t="s">
        <v>170</v>
      </c>
      <c r="BU2" s="22" t="s">
        <v>171</v>
      </c>
      <c r="BV2" s="22" t="s">
        <v>172</v>
      </c>
      <c r="BW2" s="22" t="s">
        <v>173</v>
      </c>
      <c r="BX2" s="22" t="s">
        <v>174</v>
      </c>
      <c r="BY2" s="22" t="s">
        <v>175</v>
      </c>
      <c r="BZ2" s="22" t="s">
        <v>176</v>
      </c>
      <c r="CA2" s="22" t="s">
        <v>282</v>
      </c>
      <c r="CB2" s="22" t="s">
        <v>283</v>
      </c>
      <c r="CC2" s="22" t="s">
        <v>284</v>
      </c>
      <c r="CD2" s="22" t="s">
        <v>180</v>
      </c>
      <c r="CE2" s="22" t="s">
        <v>181</v>
      </c>
      <c r="CF2" s="22" t="s">
        <v>182</v>
      </c>
      <c r="CG2" s="22" t="s">
        <v>183</v>
      </c>
      <c r="CH2" s="22" t="s">
        <v>184</v>
      </c>
      <c r="CI2" s="22" t="s">
        <v>185</v>
      </c>
      <c r="CJ2" s="22" t="s">
        <v>186</v>
      </c>
      <c r="CK2" s="22" t="s">
        <v>187</v>
      </c>
      <c r="CL2" s="22" t="s">
        <v>188</v>
      </c>
      <c r="CM2" s="22" t="s">
        <v>189</v>
      </c>
      <c r="CN2" s="22" t="s">
        <v>190</v>
      </c>
      <c r="CO2" s="22" t="s">
        <v>191</v>
      </c>
      <c r="CP2" s="22" t="s">
        <v>177</v>
      </c>
      <c r="CQ2" s="22" t="s">
        <v>178</v>
      </c>
      <c r="CR2" s="22" t="s">
        <v>179</v>
      </c>
      <c r="CS2" s="22" t="s">
        <v>285</v>
      </c>
      <c r="CT2" s="22" t="s">
        <v>286</v>
      </c>
      <c r="CU2" s="22" t="s">
        <v>287</v>
      </c>
      <c r="CV2" s="22" t="s">
        <v>288</v>
      </c>
      <c r="CW2" s="22" t="s">
        <v>289</v>
      </c>
      <c r="CX2" s="22" t="s">
        <v>290</v>
      </c>
    </row>
    <row r="3" spans="1:102">
      <c r="A3" s="25">
        <v>69</v>
      </c>
      <c r="B3" s="26" t="s">
        <v>192</v>
      </c>
      <c r="C3" s="26" t="s">
        <v>29</v>
      </c>
      <c r="D3" s="23"/>
      <c r="E3" s="23">
        <v>0</v>
      </c>
      <c r="F3" s="23"/>
      <c r="G3" s="23">
        <v>0</v>
      </c>
      <c r="H3" s="23">
        <v>0</v>
      </c>
      <c r="I3" s="23"/>
      <c r="J3" s="23">
        <v>0</v>
      </c>
      <c r="K3" s="23">
        <v>0</v>
      </c>
      <c r="L3" s="23"/>
      <c r="M3" s="23"/>
      <c r="N3" s="23">
        <v>0</v>
      </c>
      <c r="O3" s="23"/>
      <c r="P3" s="23"/>
      <c r="Q3" s="23">
        <v>0</v>
      </c>
      <c r="R3" s="23"/>
      <c r="S3" s="23"/>
      <c r="T3" s="23">
        <v>0</v>
      </c>
      <c r="U3" s="23"/>
      <c r="V3" s="23">
        <v>0</v>
      </c>
      <c r="W3" s="23">
        <v>0</v>
      </c>
      <c r="X3" s="23"/>
      <c r="Y3" s="23">
        <v>0</v>
      </c>
      <c r="Z3" s="23"/>
      <c r="AA3" s="23"/>
      <c r="AB3" s="23"/>
      <c r="AC3" s="23">
        <v>0</v>
      </c>
      <c r="AD3" s="23"/>
      <c r="AE3" s="23">
        <v>0</v>
      </c>
      <c r="AF3" s="23">
        <v>0</v>
      </c>
      <c r="AG3" s="23"/>
      <c r="AH3" s="23">
        <v>0</v>
      </c>
      <c r="AI3" s="23">
        <v>0</v>
      </c>
      <c r="AJ3" s="23"/>
      <c r="AK3" s="23">
        <v>0</v>
      </c>
      <c r="AL3" s="23"/>
      <c r="AM3" s="23"/>
      <c r="AN3" s="23">
        <v>49216.843469871732</v>
      </c>
      <c r="AO3" s="23">
        <v>0</v>
      </c>
      <c r="AP3" s="23"/>
      <c r="AQ3" s="23"/>
      <c r="AR3" s="23">
        <v>0</v>
      </c>
      <c r="AS3" s="23"/>
      <c r="AT3" s="23">
        <v>0</v>
      </c>
      <c r="AU3" s="23">
        <v>0</v>
      </c>
      <c r="AV3" s="23"/>
      <c r="AW3" s="23"/>
      <c r="AX3" s="23">
        <v>0</v>
      </c>
      <c r="AY3" s="23"/>
      <c r="AZ3" s="23"/>
      <c r="BA3" s="23">
        <v>0</v>
      </c>
      <c r="BB3" s="23"/>
      <c r="BC3" s="23">
        <v>0</v>
      </c>
      <c r="BD3" s="23">
        <v>0</v>
      </c>
      <c r="BE3" s="23"/>
      <c r="BF3" s="23"/>
      <c r="BG3" s="23">
        <v>0</v>
      </c>
      <c r="BH3" s="23"/>
      <c r="BI3" s="23"/>
      <c r="BJ3" s="23">
        <v>0</v>
      </c>
      <c r="BK3" s="23"/>
      <c r="BL3" s="23"/>
      <c r="BM3" s="23">
        <v>0</v>
      </c>
      <c r="BN3" s="23"/>
      <c r="BO3" s="23">
        <v>0</v>
      </c>
      <c r="BP3" s="23">
        <v>0</v>
      </c>
      <c r="BQ3" s="23"/>
      <c r="BR3" s="23"/>
      <c r="BS3" s="23">
        <v>0</v>
      </c>
      <c r="BT3" s="23"/>
      <c r="BU3" s="23">
        <v>1562.2821578189989</v>
      </c>
      <c r="BV3" s="23"/>
      <c r="BW3" s="23"/>
      <c r="BX3" s="23"/>
      <c r="BY3" s="23">
        <v>0</v>
      </c>
      <c r="BZ3" s="23"/>
      <c r="CA3" s="23">
        <v>376.11403084875434</v>
      </c>
      <c r="CB3" s="23"/>
      <c r="CC3" s="23"/>
      <c r="CD3" s="23"/>
      <c r="CE3" s="23">
        <v>0</v>
      </c>
      <c r="CF3" s="23"/>
      <c r="CG3" s="23">
        <v>0</v>
      </c>
      <c r="CH3" s="23"/>
      <c r="CI3" s="23"/>
      <c r="CJ3" s="23">
        <v>0</v>
      </c>
      <c r="CK3" s="23">
        <v>0</v>
      </c>
      <c r="CL3" s="23"/>
      <c r="CM3" s="23"/>
      <c r="CN3" s="23">
        <v>0</v>
      </c>
      <c r="CO3" s="23"/>
      <c r="CP3" s="23">
        <v>0</v>
      </c>
      <c r="CQ3" s="23"/>
      <c r="CR3" s="23"/>
      <c r="CS3" s="23"/>
      <c r="CT3" s="23">
        <v>0</v>
      </c>
      <c r="CU3" s="23"/>
      <c r="CV3" s="23">
        <v>0</v>
      </c>
      <c r="CW3" s="23">
        <v>0</v>
      </c>
      <c r="CX3" s="23"/>
    </row>
    <row r="4" spans="1:102">
      <c r="A4" s="25">
        <v>70</v>
      </c>
      <c r="B4" s="26" t="s">
        <v>193</v>
      </c>
      <c r="C4" s="26" t="s">
        <v>4</v>
      </c>
      <c r="D4" s="23"/>
      <c r="E4" s="23">
        <v>0</v>
      </c>
      <c r="F4" s="23"/>
      <c r="G4" s="23">
        <v>131681.85007524819</v>
      </c>
      <c r="H4" s="23">
        <v>0</v>
      </c>
      <c r="I4" s="23"/>
      <c r="J4" s="23">
        <v>0</v>
      </c>
      <c r="K4" s="23">
        <v>0</v>
      </c>
      <c r="L4" s="23"/>
      <c r="M4" s="23"/>
      <c r="N4" s="23">
        <v>0</v>
      </c>
      <c r="O4" s="23"/>
      <c r="P4" s="23"/>
      <c r="Q4" s="23">
        <v>0</v>
      </c>
      <c r="R4" s="23"/>
      <c r="S4" s="23"/>
      <c r="T4" s="23">
        <v>0</v>
      </c>
      <c r="U4" s="23"/>
      <c r="V4" s="23">
        <v>0</v>
      </c>
      <c r="W4" s="23">
        <v>0</v>
      </c>
      <c r="X4" s="23"/>
      <c r="Y4" s="23">
        <v>1919685.2606562015</v>
      </c>
      <c r="Z4" s="23"/>
      <c r="AA4" s="23" t="s">
        <v>291</v>
      </c>
      <c r="AB4" s="23"/>
      <c r="AC4" s="23">
        <v>0</v>
      </c>
      <c r="AD4" s="23"/>
      <c r="AE4" s="23">
        <v>0</v>
      </c>
      <c r="AF4" s="23">
        <v>0</v>
      </c>
      <c r="AG4" s="23"/>
      <c r="AH4" s="23">
        <v>0</v>
      </c>
      <c r="AI4" s="23">
        <v>226108.25452894816</v>
      </c>
      <c r="AJ4" s="23"/>
      <c r="AK4" s="23">
        <v>0</v>
      </c>
      <c r="AL4" s="23"/>
      <c r="AM4" s="23"/>
      <c r="AN4" s="23">
        <v>2006658.7843905031</v>
      </c>
      <c r="AO4" s="23">
        <v>0</v>
      </c>
      <c r="AP4" s="23"/>
      <c r="AQ4" s="23"/>
      <c r="AR4" s="23">
        <v>0</v>
      </c>
      <c r="AS4" s="23"/>
      <c r="AT4" s="23">
        <v>101108.21006120212</v>
      </c>
      <c r="AU4" s="23">
        <v>0</v>
      </c>
      <c r="AV4" s="23"/>
      <c r="AW4" s="23"/>
      <c r="AX4" s="23">
        <v>53.232636411455829</v>
      </c>
      <c r="AY4" s="23"/>
      <c r="AZ4" s="23"/>
      <c r="BA4" s="23">
        <v>0</v>
      </c>
      <c r="BB4" s="23"/>
      <c r="BC4" s="23">
        <v>132088.69854386942</v>
      </c>
      <c r="BD4" s="23">
        <v>0</v>
      </c>
      <c r="BE4" s="23" t="s">
        <v>291</v>
      </c>
      <c r="BF4" s="23"/>
      <c r="BG4" s="23">
        <v>0</v>
      </c>
      <c r="BH4" s="23"/>
      <c r="BI4" s="23"/>
      <c r="BJ4" s="23">
        <v>0</v>
      </c>
      <c r="BK4" s="23"/>
      <c r="BL4" s="23"/>
      <c r="BM4" s="23">
        <v>5338.18894392535</v>
      </c>
      <c r="BN4" s="23"/>
      <c r="BO4" s="23">
        <v>0</v>
      </c>
      <c r="BP4" s="23">
        <v>0</v>
      </c>
      <c r="BQ4" s="23"/>
      <c r="BR4" s="23"/>
      <c r="BS4" s="23">
        <v>0</v>
      </c>
      <c r="BT4" s="23"/>
      <c r="BU4" s="23">
        <v>2429502.2792818192</v>
      </c>
      <c r="BV4" s="23"/>
      <c r="BW4" s="23"/>
      <c r="BX4" s="23"/>
      <c r="BY4" s="23">
        <v>0</v>
      </c>
      <c r="BZ4" s="23"/>
      <c r="CA4" s="23">
        <v>1569188.0954362042</v>
      </c>
      <c r="CB4" s="23"/>
      <c r="CC4" s="23"/>
      <c r="CD4" s="23"/>
      <c r="CE4" s="23">
        <v>0</v>
      </c>
      <c r="CF4" s="23"/>
      <c r="CG4" s="23">
        <v>1723302.1928062001</v>
      </c>
      <c r="CH4" s="23"/>
      <c r="CI4" s="23"/>
      <c r="CJ4" s="23">
        <v>0</v>
      </c>
      <c r="CK4" s="23">
        <v>0</v>
      </c>
      <c r="CL4" s="23"/>
      <c r="CM4" s="23"/>
      <c r="CN4" s="23">
        <v>0</v>
      </c>
      <c r="CO4" s="23"/>
      <c r="CP4" s="23">
        <v>141034.7528881483</v>
      </c>
      <c r="CQ4" s="23"/>
      <c r="CR4" s="23"/>
      <c r="CS4" s="23"/>
      <c r="CT4" s="23">
        <v>0</v>
      </c>
      <c r="CU4" s="23"/>
      <c r="CV4" s="23">
        <v>396437.64711775701</v>
      </c>
      <c r="CW4" s="23">
        <v>0</v>
      </c>
      <c r="CX4" s="23" t="s">
        <v>291</v>
      </c>
    </row>
    <row r="5" spans="1:102">
      <c r="A5" s="25">
        <v>71</v>
      </c>
      <c r="B5" s="26" t="s">
        <v>195</v>
      </c>
      <c r="C5" s="26" t="s">
        <v>5</v>
      </c>
      <c r="D5" s="23"/>
      <c r="E5" s="23">
        <v>0</v>
      </c>
      <c r="F5" s="23"/>
      <c r="G5" s="23">
        <v>0</v>
      </c>
      <c r="H5" s="23">
        <v>0</v>
      </c>
      <c r="I5" s="23"/>
      <c r="J5" s="23">
        <v>0</v>
      </c>
      <c r="K5" s="23">
        <v>0</v>
      </c>
      <c r="L5" s="23"/>
      <c r="M5" s="23"/>
      <c r="N5" s="23">
        <v>0</v>
      </c>
      <c r="O5" s="23"/>
      <c r="P5" s="23"/>
      <c r="Q5" s="23">
        <v>0</v>
      </c>
      <c r="R5" s="23"/>
      <c r="S5" s="23"/>
      <c r="T5" s="23">
        <v>0</v>
      </c>
      <c r="U5" s="23"/>
      <c r="V5" s="23">
        <v>0</v>
      </c>
      <c r="W5" s="23">
        <v>0</v>
      </c>
      <c r="X5" s="23"/>
      <c r="Y5" s="23">
        <v>0</v>
      </c>
      <c r="Z5" s="23"/>
      <c r="AA5" s="23"/>
      <c r="AB5" s="23"/>
      <c r="AC5" s="23">
        <v>0</v>
      </c>
      <c r="AD5" s="23"/>
      <c r="AE5" s="23">
        <v>0</v>
      </c>
      <c r="AF5" s="23">
        <v>0</v>
      </c>
      <c r="AG5" s="23"/>
      <c r="AH5" s="23">
        <v>0</v>
      </c>
      <c r="AI5" s="23">
        <v>0</v>
      </c>
      <c r="AJ5" s="23"/>
      <c r="AK5" s="23">
        <v>0</v>
      </c>
      <c r="AL5" s="23"/>
      <c r="AM5" s="23"/>
      <c r="AN5" s="23">
        <v>0</v>
      </c>
      <c r="AO5" s="23">
        <v>0</v>
      </c>
      <c r="AP5" s="23"/>
      <c r="AQ5" s="23"/>
      <c r="AR5" s="23">
        <v>0</v>
      </c>
      <c r="AS5" s="23"/>
      <c r="AT5" s="23">
        <v>0</v>
      </c>
      <c r="AU5" s="23">
        <v>0</v>
      </c>
      <c r="AV5" s="23"/>
      <c r="AW5" s="23"/>
      <c r="AX5" s="23">
        <v>0</v>
      </c>
      <c r="AY5" s="23"/>
      <c r="AZ5" s="23"/>
      <c r="BA5" s="23">
        <v>0</v>
      </c>
      <c r="BB5" s="23"/>
      <c r="BC5" s="23">
        <v>0</v>
      </c>
      <c r="BD5" s="23">
        <v>0</v>
      </c>
      <c r="BE5" s="23"/>
      <c r="BF5" s="23"/>
      <c r="BG5" s="23">
        <v>0</v>
      </c>
      <c r="BH5" s="23"/>
      <c r="BI5" s="23"/>
      <c r="BJ5" s="23">
        <v>0</v>
      </c>
      <c r="BK5" s="23"/>
      <c r="BL5" s="23"/>
      <c r="BM5" s="23">
        <v>0</v>
      </c>
      <c r="BN5" s="23"/>
      <c r="BO5" s="23">
        <v>0</v>
      </c>
      <c r="BP5" s="23">
        <v>0</v>
      </c>
      <c r="BQ5" s="23"/>
      <c r="BR5" s="23"/>
      <c r="BS5" s="23">
        <v>0</v>
      </c>
      <c r="BT5" s="23"/>
      <c r="BU5" s="23">
        <v>0</v>
      </c>
      <c r="BV5" s="23"/>
      <c r="BW5" s="23"/>
      <c r="BX5" s="23"/>
      <c r="BY5" s="23">
        <v>0</v>
      </c>
      <c r="BZ5" s="23"/>
      <c r="CA5" s="23">
        <v>0</v>
      </c>
      <c r="CB5" s="23"/>
      <c r="CC5" s="23"/>
      <c r="CD5" s="23"/>
      <c r="CE5" s="23">
        <v>0</v>
      </c>
      <c r="CF5" s="23"/>
      <c r="CG5" s="23">
        <v>0</v>
      </c>
      <c r="CH5" s="23"/>
      <c r="CI5" s="23"/>
      <c r="CJ5" s="23">
        <v>0</v>
      </c>
      <c r="CK5" s="23">
        <v>0</v>
      </c>
      <c r="CL5" s="23"/>
      <c r="CM5" s="23"/>
      <c r="CN5" s="23">
        <v>0</v>
      </c>
      <c r="CO5" s="23"/>
      <c r="CP5" s="23">
        <v>0</v>
      </c>
      <c r="CQ5" s="23"/>
      <c r="CR5" s="23"/>
      <c r="CS5" s="23"/>
      <c r="CT5" s="23">
        <v>0</v>
      </c>
      <c r="CU5" s="23"/>
      <c r="CV5" s="23">
        <v>0</v>
      </c>
      <c r="CW5" s="23">
        <v>0</v>
      </c>
      <c r="CX5" s="23"/>
    </row>
    <row r="6" spans="1:102">
      <c r="A6" s="25">
        <v>72</v>
      </c>
      <c r="B6" s="26" t="s">
        <v>196</v>
      </c>
      <c r="C6" s="26" t="s">
        <v>8</v>
      </c>
      <c r="D6" s="23"/>
      <c r="E6" s="23">
        <v>0</v>
      </c>
      <c r="F6" s="23"/>
      <c r="G6" s="23">
        <v>0</v>
      </c>
      <c r="H6" s="23">
        <v>0</v>
      </c>
      <c r="I6" s="23"/>
      <c r="J6" s="23">
        <v>0</v>
      </c>
      <c r="K6" s="23">
        <v>0</v>
      </c>
      <c r="L6" s="23"/>
      <c r="M6" s="23"/>
      <c r="N6" s="23">
        <v>0</v>
      </c>
      <c r="O6" s="23"/>
      <c r="P6" s="23"/>
      <c r="Q6" s="23">
        <v>0</v>
      </c>
      <c r="R6" s="23"/>
      <c r="S6" s="23"/>
      <c r="T6" s="23">
        <v>0</v>
      </c>
      <c r="U6" s="23"/>
      <c r="V6" s="23">
        <v>0</v>
      </c>
      <c r="W6" s="23">
        <v>0</v>
      </c>
      <c r="X6" s="23"/>
      <c r="Y6" s="23">
        <v>0</v>
      </c>
      <c r="Z6" s="23"/>
      <c r="AA6" s="23"/>
      <c r="AB6" s="23"/>
      <c r="AC6" s="23">
        <v>0</v>
      </c>
      <c r="AD6" s="23"/>
      <c r="AE6" s="23">
        <v>0</v>
      </c>
      <c r="AF6" s="23">
        <v>0</v>
      </c>
      <c r="AG6" s="23"/>
      <c r="AH6" s="23">
        <v>0</v>
      </c>
      <c r="AI6" s="23">
        <v>0</v>
      </c>
      <c r="AJ6" s="23"/>
      <c r="AK6" s="23">
        <v>0</v>
      </c>
      <c r="AL6" s="23"/>
      <c r="AM6" s="23"/>
      <c r="AN6" s="23">
        <v>0</v>
      </c>
      <c r="AO6" s="23">
        <v>0</v>
      </c>
      <c r="AP6" s="23"/>
      <c r="AQ6" s="23"/>
      <c r="AR6" s="23">
        <v>0</v>
      </c>
      <c r="AS6" s="23"/>
      <c r="AT6" s="23">
        <v>0</v>
      </c>
      <c r="AU6" s="23">
        <v>0</v>
      </c>
      <c r="AV6" s="23"/>
      <c r="AW6" s="23"/>
      <c r="AX6" s="23">
        <v>0</v>
      </c>
      <c r="AY6" s="23"/>
      <c r="AZ6" s="23"/>
      <c r="BA6" s="23">
        <v>0</v>
      </c>
      <c r="BB6" s="23"/>
      <c r="BC6" s="23">
        <v>0</v>
      </c>
      <c r="BD6" s="23">
        <v>0</v>
      </c>
      <c r="BE6" s="23"/>
      <c r="BF6" s="23"/>
      <c r="BG6" s="23">
        <v>0</v>
      </c>
      <c r="BH6" s="23"/>
      <c r="BI6" s="23"/>
      <c r="BJ6" s="23">
        <v>0</v>
      </c>
      <c r="BK6" s="23"/>
      <c r="BL6" s="23"/>
      <c r="BM6" s="23">
        <v>0</v>
      </c>
      <c r="BN6" s="23"/>
      <c r="BO6" s="23">
        <v>0</v>
      </c>
      <c r="BP6" s="23">
        <v>0</v>
      </c>
      <c r="BQ6" s="23"/>
      <c r="BR6" s="23"/>
      <c r="BS6" s="23">
        <v>0</v>
      </c>
      <c r="BT6" s="23"/>
      <c r="BU6" s="23">
        <v>0</v>
      </c>
      <c r="BV6" s="23"/>
      <c r="BW6" s="23"/>
      <c r="BX6" s="23"/>
      <c r="BY6" s="23">
        <v>0</v>
      </c>
      <c r="BZ6" s="23"/>
      <c r="CA6" s="23">
        <v>0</v>
      </c>
      <c r="CB6" s="23"/>
      <c r="CC6" s="23"/>
      <c r="CD6" s="23"/>
      <c r="CE6" s="23">
        <v>0</v>
      </c>
      <c r="CF6" s="23"/>
      <c r="CG6" s="23">
        <v>0</v>
      </c>
      <c r="CH6" s="23"/>
      <c r="CI6" s="23"/>
      <c r="CJ6" s="23">
        <v>0</v>
      </c>
      <c r="CK6" s="23">
        <v>0</v>
      </c>
      <c r="CL6" s="23"/>
      <c r="CM6" s="23"/>
      <c r="CN6" s="23">
        <v>0</v>
      </c>
      <c r="CO6" s="23"/>
      <c r="CP6" s="23">
        <v>0</v>
      </c>
      <c r="CQ6" s="23"/>
      <c r="CR6" s="23"/>
      <c r="CS6" s="23"/>
      <c r="CT6" s="23">
        <v>0</v>
      </c>
      <c r="CU6" s="23"/>
      <c r="CV6" s="23">
        <v>0</v>
      </c>
      <c r="CW6" s="23">
        <v>0</v>
      </c>
      <c r="CX6" s="23"/>
    </row>
    <row r="7" spans="1:102">
      <c r="A7" s="25">
        <v>74</v>
      </c>
      <c r="B7" s="24" t="s">
        <v>197</v>
      </c>
      <c r="C7" s="26" t="s">
        <v>198</v>
      </c>
      <c r="D7" s="23"/>
      <c r="E7" s="23">
        <v>0</v>
      </c>
      <c r="F7" s="23"/>
      <c r="G7" s="23">
        <v>0</v>
      </c>
      <c r="H7" s="23">
        <v>0</v>
      </c>
      <c r="I7" s="23"/>
      <c r="J7" s="23">
        <v>0</v>
      </c>
      <c r="K7" s="23">
        <v>0</v>
      </c>
      <c r="L7" s="23"/>
      <c r="M7" s="23"/>
      <c r="N7" s="23">
        <v>0</v>
      </c>
      <c r="O7" s="23"/>
      <c r="P7" s="23"/>
      <c r="Q7" s="23">
        <v>0</v>
      </c>
      <c r="R7" s="23"/>
      <c r="S7" s="23"/>
      <c r="T7" s="23">
        <v>0</v>
      </c>
      <c r="U7" s="23"/>
      <c r="V7" s="23">
        <v>0</v>
      </c>
      <c r="W7" s="23">
        <v>0</v>
      </c>
      <c r="X7" s="23"/>
      <c r="Y7" s="23">
        <v>0</v>
      </c>
      <c r="Z7" s="23"/>
      <c r="AA7" s="23"/>
      <c r="AB7" s="23"/>
      <c r="AC7" s="23">
        <v>0</v>
      </c>
      <c r="AD7" s="23"/>
      <c r="AE7" s="23">
        <v>0</v>
      </c>
      <c r="AF7" s="23">
        <v>0</v>
      </c>
      <c r="AG7" s="23"/>
      <c r="AH7" s="23">
        <v>0</v>
      </c>
      <c r="AI7" s="23">
        <v>0</v>
      </c>
      <c r="AJ7" s="23"/>
      <c r="AK7" s="23">
        <v>0</v>
      </c>
      <c r="AL7" s="23"/>
      <c r="AM7" s="23"/>
      <c r="AN7" s="23">
        <v>0</v>
      </c>
      <c r="AO7" s="23">
        <v>0</v>
      </c>
      <c r="AP7" s="23"/>
      <c r="AQ7" s="23"/>
      <c r="AR7" s="23">
        <v>0</v>
      </c>
      <c r="AS7" s="23"/>
      <c r="AT7" s="23">
        <v>0</v>
      </c>
      <c r="AU7" s="23">
        <v>0</v>
      </c>
      <c r="AV7" s="23"/>
      <c r="AW7" s="23"/>
      <c r="AX7" s="23">
        <v>17814.778949160951</v>
      </c>
      <c r="AY7" s="23"/>
      <c r="AZ7" s="23"/>
      <c r="BA7" s="23">
        <v>0</v>
      </c>
      <c r="BB7" s="23"/>
      <c r="BC7" s="23">
        <v>0</v>
      </c>
      <c r="BD7" s="23">
        <v>0</v>
      </c>
      <c r="BE7" s="23"/>
      <c r="BF7" s="23"/>
      <c r="BG7" s="23">
        <v>0</v>
      </c>
      <c r="BH7" s="23"/>
      <c r="BI7" s="23"/>
      <c r="BJ7" s="23">
        <v>0</v>
      </c>
      <c r="BK7" s="23"/>
      <c r="BL7" s="23"/>
      <c r="BM7" s="23">
        <v>0</v>
      </c>
      <c r="BN7" s="23"/>
      <c r="BO7" s="23">
        <v>0</v>
      </c>
      <c r="BP7" s="23">
        <v>0</v>
      </c>
      <c r="BQ7" s="23"/>
      <c r="BR7" s="23"/>
      <c r="BS7" s="23">
        <v>0</v>
      </c>
      <c r="BT7" s="23"/>
      <c r="BU7" s="23">
        <v>0</v>
      </c>
      <c r="BV7" s="23"/>
      <c r="BW7" s="23"/>
      <c r="BX7" s="23"/>
      <c r="BY7" s="23">
        <v>0</v>
      </c>
      <c r="BZ7" s="23"/>
      <c r="CA7" s="23">
        <v>0</v>
      </c>
      <c r="CB7" s="23"/>
      <c r="CC7" s="23"/>
      <c r="CD7" s="23"/>
      <c r="CE7" s="23">
        <v>0</v>
      </c>
      <c r="CF7" s="23"/>
      <c r="CG7" s="23">
        <v>0</v>
      </c>
      <c r="CH7" s="23"/>
      <c r="CI7" s="23"/>
      <c r="CJ7" s="23">
        <v>0</v>
      </c>
      <c r="CK7" s="23">
        <v>0</v>
      </c>
      <c r="CL7" s="23"/>
      <c r="CM7" s="23"/>
      <c r="CN7" s="23">
        <v>0</v>
      </c>
      <c r="CO7" s="23"/>
      <c r="CP7" s="23">
        <v>0</v>
      </c>
      <c r="CQ7" s="23"/>
      <c r="CR7" s="23"/>
      <c r="CS7" s="23"/>
      <c r="CT7" s="23">
        <v>0</v>
      </c>
      <c r="CU7" s="23"/>
      <c r="CV7" s="23">
        <v>0</v>
      </c>
      <c r="CW7" s="23">
        <v>0</v>
      </c>
      <c r="CX7" s="23"/>
    </row>
    <row r="8" spans="1:102">
      <c r="A8" s="25">
        <v>75</v>
      </c>
      <c r="B8" s="24" t="s">
        <v>199</v>
      </c>
      <c r="C8" s="26" t="s">
        <v>200</v>
      </c>
      <c r="D8" s="23"/>
      <c r="E8" s="23">
        <v>0</v>
      </c>
      <c r="F8" s="23"/>
      <c r="G8" s="23">
        <v>0</v>
      </c>
      <c r="H8" s="23">
        <v>0</v>
      </c>
      <c r="I8" s="23"/>
      <c r="J8" s="23">
        <v>0</v>
      </c>
      <c r="K8" s="23">
        <v>0</v>
      </c>
      <c r="L8" s="23"/>
      <c r="M8" s="23"/>
      <c r="N8" s="23">
        <v>0</v>
      </c>
      <c r="O8" s="23"/>
      <c r="P8" s="23"/>
      <c r="Q8" s="23">
        <v>0</v>
      </c>
      <c r="R8" s="23"/>
      <c r="S8" s="23"/>
      <c r="T8" s="23">
        <v>0</v>
      </c>
      <c r="U8" s="23"/>
      <c r="V8" s="23">
        <v>0</v>
      </c>
      <c r="W8" s="23">
        <v>0</v>
      </c>
      <c r="X8" s="23"/>
      <c r="Y8" s="23">
        <v>0</v>
      </c>
      <c r="Z8" s="23"/>
      <c r="AA8" s="23"/>
      <c r="AB8" s="23"/>
      <c r="AC8" s="23">
        <v>0</v>
      </c>
      <c r="AD8" s="23"/>
      <c r="AE8" s="23">
        <v>0</v>
      </c>
      <c r="AF8" s="23">
        <v>0</v>
      </c>
      <c r="AG8" s="23"/>
      <c r="AH8" s="23">
        <v>0</v>
      </c>
      <c r="AI8" s="23">
        <v>0</v>
      </c>
      <c r="AJ8" s="23"/>
      <c r="AK8" s="23">
        <v>0</v>
      </c>
      <c r="AL8" s="23"/>
      <c r="AM8" s="23"/>
      <c r="AN8" s="23">
        <v>0</v>
      </c>
      <c r="AO8" s="23">
        <v>0</v>
      </c>
      <c r="AP8" s="23"/>
      <c r="AQ8" s="23"/>
      <c r="AR8" s="23">
        <v>0</v>
      </c>
      <c r="AS8" s="23"/>
      <c r="AT8" s="23">
        <v>0</v>
      </c>
      <c r="AU8" s="23">
        <v>0</v>
      </c>
      <c r="AV8" s="23"/>
      <c r="AW8" s="23"/>
      <c r="AX8" s="23">
        <v>0</v>
      </c>
      <c r="AY8" s="23"/>
      <c r="AZ8" s="23"/>
      <c r="BA8" s="23">
        <v>0</v>
      </c>
      <c r="BB8" s="23"/>
      <c r="BC8" s="23">
        <v>0</v>
      </c>
      <c r="BD8" s="23">
        <v>0</v>
      </c>
      <c r="BE8" s="23"/>
      <c r="BF8" s="23"/>
      <c r="BG8" s="23">
        <v>0</v>
      </c>
      <c r="BH8" s="23"/>
      <c r="BI8" s="23"/>
      <c r="BJ8" s="23">
        <v>0</v>
      </c>
      <c r="BK8" s="23"/>
      <c r="BL8" s="23"/>
      <c r="BM8" s="23">
        <v>0</v>
      </c>
      <c r="BN8" s="23"/>
      <c r="BO8" s="23">
        <v>0</v>
      </c>
      <c r="BP8" s="23">
        <v>0</v>
      </c>
      <c r="BQ8" s="23"/>
      <c r="BR8" s="23"/>
      <c r="BS8" s="23">
        <v>0</v>
      </c>
      <c r="BT8" s="23"/>
      <c r="BU8" s="23">
        <v>0</v>
      </c>
      <c r="BV8" s="23"/>
      <c r="BW8" s="23"/>
      <c r="BX8" s="23"/>
      <c r="BY8" s="23">
        <v>0</v>
      </c>
      <c r="BZ8" s="23"/>
      <c r="CA8" s="23">
        <v>0</v>
      </c>
      <c r="CB8" s="23"/>
      <c r="CC8" s="23"/>
      <c r="CD8" s="23"/>
      <c r="CE8" s="23">
        <v>0</v>
      </c>
      <c r="CF8" s="23"/>
      <c r="CG8" s="23">
        <v>0</v>
      </c>
      <c r="CH8" s="23"/>
      <c r="CI8" s="23"/>
      <c r="CJ8" s="23">
        <v>0</v>
      </c>
      <c r="CK8" s="23">
        <v>0</v>
      </c>
      <c r="CL8" s="23"/>
      <c r="CM8" s="23"/>
      <c r="CN8" s="23">
        <v>0</v>
      </c>
      <c r="CO8" s="23"/>
      <c r="CP8" s="23">
        <v>0</v>
      </c>
      <c r="CQ8" s="23"/>
      <c r="CR8" s="23"/>
      <c r="CS8" s="23"/>
      <c r="CT8" s="23">
        <v>0</v>
      </c>
      <c r="CU8" s="23"/>
      <c r="CV8" s="23">
        <v>0</v>
      </c>
      <c r="CW8" s="23">
        <v>0</v>
      </c>
      <c r="CX8" s="23"/>
    </row>
    <row r="9" spans="1:102">
      <c r="A9" s="25">
        <v>76</v>
      </c>
      <c r="B9" s="24" t="s">
        <v>201</v>
      </c>
      <c r="C9" s="26" t="s">
        <v>39</v>
      </c>
      <c r="D9" s="23"/>
      <c r="E9" s="23">
        <v>0</v>
      </c>
      <c r="F9" s="23"/>
      <c r="G9" s="23">
        <v>0</v>
      </c>
      <c r="H9" s="23">
        <v>0</v>
      </c>
      <c r="I9" s="23"/>
      <c r="J9" s="23">
        <v>0</v>
      </c>
      <c r="K9" s="23">
        <v>0</v>
      </c>
      <c r="L9" s="23"/>
      <c r="M9" s="23"/>
      <c r="N9" s="23">
        <v>0</v>
      </c>
      <c r="O9" s="23"/>
      <c r="P9" s="23"/>
      <c r="Q9" s="23">
        <v>0</v>
      </c>
      <c r="R9" s="23"/>
      <c r="S9" s="23"/>
      <c r="T9" s="23">
        <v>0</v>
      </c>
      <c r="U9" s="23"/>
      <c r="V9" s="23">
        <v>0</v>
      </c>
      <c r="W9" s="23">
        <v>0</v>
      </c>
      <c r="X9" s="23"/>
      <c r="Y9" s="23">
        <v>0</v>
      </c>
      <c r="Z9" s="23"/>
      <c r="AA9" s="23"/>
      <c r="AB9" s="23"/>
      <c r="AC9" s="23">
        <v>0</v>
      </c>
      <c r="AD9" s="23"/>
      <c r="AE9" s="23">
        <v>0</v>
      </c>
      <c r="AF9" s="23">
        <v>0</v>
      </c>
      <c r="AG9" s="23"/>
      <c r="AH9" s="23">
        <v>0</v>
      </c>
      <c r="AI9" s="23">
        <v>0</v>
      </c>
      <c r="AJ9" s="23"/>
      <c r="AK9" s="23">
        <v>0</v>
      </c>
      <c r="AL9" s="23"/>
      <c r="AM9" s="23"/>
      <c r="AN9" s="23">
        <v>0</v>
      </c>
      <c r="AO9" s="23">
        <v>0</v>
      </c>
      <c r="AP9" s="23"/>
      <c r="AQ9" s="23"/>
      <c r="AR9" s="23">
        <v>0</v>
      </c>
      <c r="AS9" s="23"/>
      <c r="AT9" s="23">
        <v>0</v>
      </c>
      <c r="AU9" s="23">
        <v>0</v>
      </c>
      <c r="AV9" s="23"/>
      <c r="AW9" s="23"/>
      <c r="AX9" s="23">
        <v>13624.19497059471</v>
      </c>
      <c r="AY9" s="23"/>
      <c r="AZ9" s="23"/>
      <c r="BA9" s="23">
        <v>0</v>
      </c>
      <c r="BB9" s="23"/>
      <c r="BC9" s="23">
        <v>0</v>
      </c>
      <c r="BD9" s="23">
        <v>2294.7255166948466</v>
      </c>
      <c r="BE9" s="23"/>
      <c r="BF9" s="23"/>
      <c r="BG9" s="23">
        <v>0</v>
      </c>
      <c r="BH9" s="23"/>
      <c r="BI9" s="23"/>
      <c r="BJ9" s="23">
        <v>0</v>
      </c>
      <c r="BK9" s="23"/>
      <c r="BL9" s="23"/>
      <c r="BM9" s="23">
        <v>0</v>
      </c>
      <c r="BN9" s="23"/>
      <c r="BO9" s="23">
        <v>0</v>
      </c>
      <c r="BP9" s="23">
        <v>0</v>
      </c>
      <c r="BQ9" s="23"/>
      <c r="BR9" s="23"/>
      <c r="BS9" s="23">
        <v>0</v>
      </c>
      <c r="BT9" s="23"/>
      <c r="BU9" s="23">
        <v>0</v>
      </c>
      <c r="BV9" s="23"/>
      <c r="BW9" s="23"/>
      <c r="BX9" s="23"/>
      <c r="BY9" s="23">
        <v>0</v>
      </c>
      <c r="BZ9" s="23"/>
      <c r="CA9" s="23">
        <v>0</v>
      </c>
      <c r="CB9" s="23"/>
      <c r="CC9" s="23"/>
      <c r="CD9" s="23"/>
      <c r="CE9" s="23">
        <v>0</v>
      </c>
      <c r="CF9" s="23"/>
      <c r="CG9" s="23">
        <v>0</v>
      </c>
      <c r="CH9" s="23"/>
      <c r="CI9" s="23"/>
      <c r="CJ9" s="23">
        <v>24971.183208230184</v>
      </c>
      <c r="CK9" s="23">
        <v>0</v>
      </c>
      <c r="CL9" s="23"/>
      <c r="CM9" s="23"/>
      <c r="CN9" s="23">
        <v>0</v>
      </c>
      <c r="CO9" s="23"/>
      <c r="CP9" s="23">
        <v>0</v>
      </c>
      <c r="CQ9" s="23"/>
      <c r="CR9" s="23"/>
      <c r="CS9" s="23"/>
      <c r="CT9" s="23">
        <v>2294.7255166948466</v>
      </c>
      <c r="CU9" s="23"/>
      <c r="CV9" s="23">
        <v>0</v>
      </c>
      <c r="CW9" s="23">
        <v>2294.7255166948466</v>
      </c>
      <c r="CX9" s="23"/>
    </row>
    <row r="10" spans="1:102">
      <c r="A10" s="25">
        <v>77</v>
      </c>
      <c r="B10" s="24" t="s">
        <v>202</v>
      </c>
      <c r="C10" s="24" t="s">
        <v>9</v>
      </c>
      <c r="D10" s="23"/>
      <c r="E10" s="23">
        <v>0</v>
      </c>
      <c r="F10" s="23"/>
      <c r="G10" s="23">
        <v>0</v>
      </c>
      <c r="H10" s="23">
        <v>0</v>
      </c>
      <c r="I10" s="23"/>
      <c r="J10" s="23">
        <v>0</v>
      </c>
      <c r="K10" s="23">
        <v>0</v>
      </c>
      <c r="L10" s="23"/>
      <c r="M10" s="23"/>
      <c r="N10" s="23">
        <v>0</v>
      </c>
      <c r="O10" s="23"/>
      <c r="P10" s="23"/>
      <c r="Q10" s="23">
        <v>0</v>
      </c>
      <c r="R10" s="23"/>
      <c r="S10" s="23"/>
      <c r="T10" s="23">
        <v>0</v>
      </c>
      <c r="U10" s="23"/>
      <c r="V10" s="23">
        <v>0</v>
      </c>
      <c r="W10" s="23">
        <v>0</v>
      </c>
      <c r="X10" s="23"/>
      <c r="Y10" s="23">
        <v>0</v>
      </c>
      <c r="Z10" s="23"/>
      <c r="AA10" s="23"/>
      <c r="AB10" s="23"/>
      <c r="AC10" s="23">
        <v>0</v>
      </c>
      <c r="AD10" s="23"/>
      <c r="AE10" s="23">
        <v>0</v>
      </c>
      <c r="AF10" s="23">
        <v>0</v>
      </c>
      <c r="AG10" s="23"/>
      <c r="AH10" s="23">
        <v>0</v>
      </c>
      <c r="AI10" s="23">
        <v>0</v>
      </c>
      <c r="AJ10" s="23"/>
      <c r="AK10" s="23">
        <v>0</v>
      </c>
      <c r="AL10" s="23"/>
      <c r="AM10" s="23"/>
      <c r="AN10" s="23">
        <v>0</v>
      </c>
      <c r="AO10" s="23">
        <v>0</v>
      </c>
      <c r="AP10" s="23"/>
      <c r="AQ10" s="23"/>
      <c r="AR10" s="23">
        <v>0</v>
      </c>
      <c r="AS10" s="23"/>
      <c r="AT10" s="23">
        <v>0</v>
      </c>
      <c r="AU10" s="23">
        <v>0</v>
      </c>
      <c r="AV10" s="23"/>
      <c r="AW10" s="23"/>
      <c r="AX10" s="23">
        <v>0</v>
      </c>
      <c r="AY10" s="23"/>
      <c r="AZ10" s="23"/>
      <c r="BA10" s="23">
        <v>0</v>
      </c>
      <c r="BB10" s="23"/>
      <c r="BC10" s="23">
        <v>0</v>
      </c>
      <c r="BD10" s="23">
        <v>0</v>
      </c>
      <c r="BE10" s="23"/>
      <c r="BF10" s="23"/>
      <c r="BG10" s="23">
        <v>0</v>
      </c>
      <c r="BH10" s="23"/>
      <c r="BI10" s="23"/>
      <c r="BJ10" s="23">
        <v>0</v>
      </c>
      <c r="BK10" s="23"/>
      <c r="BL10" s="23"/>
      <c r="BM10" s="23">
        <v>0</v>
      </c>
      <c r="BN10" s="23"/>
      <c r="BO10" s="23">
        <v>0</v>
      </c>
      <c r="BP10" s="23">
        <v>0</v>
      </c>
      <c r="BQ10" s="23"/>
      <c r="BR10" s="23"/>
      <c r="BS10" s="23">
        <v>0</v>
      </c>
      <c r="BT10" s="23"/>
      <c r="BU10" s="23">
        <v>0</v>
      </c>
      <c r="BV10" s="23"/>
      <c r="BW10" s="23"/>
      <c r="BX10" s="23"/>
      <c r="BY10" s="23">
        <v>0</v>
      </c>
      <c r="BZ10" s="23"/>
      <c r="CA10" s="23">
        <v>0</v>
      </c>
      <c r="CB10" s="23"/>
      <c r="CC10" s="23"/>
      <c r="CD10" s="23"/>
      <c r="CE10" s="23">
        <v>0</v>
      </c>
      <c r="CF10" s="23"/>
      <c r="CG10" s="23">
        <v>0</v>
      </c>
      <c r="CH10" s="23"/>
      <c r="CI10" s="23"/>
      <c r="CJ10" s="23">
        <v>0</v>
      </c>
      <c r="CK10" s="23">
        <v>0</v>
      </c>
      <c r="CL10" s="23"/>
      <c r="CM10" s="23"/>
      <c r="CN10" s="23">
        <v>0</v>
      </c>
      <c r="CO10" s="23"/>
      <c r="CP10" s="23">
        <v>0</v>
      </c>
      <c r="CQ10" s="23"/>
      <c r="CR10" s="23"/>
      <c r="CS10" s="23"/>
      <c r="CT10" s="23">
        <v>0</v>
      </c>
      <c r="CU10" s="23"/>
      <c r="CV10" s="23">
        <v>0</v>
      </c>
      <c r="CW10" s="23">
        <v>0</v>
      </c>
      <c r="CX10" s="23"/>
    </row>
    <row r="11" spans="1:102">
      <c r="A11" s="25">
        <v>78</v>
      </c>
      <c r="B11" s="24" t="s">
        <v>203</v>
      </c>
      <c r="C11" s="24" t="s">
        <v>204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</row>
    <row r="12" spans="1:102">
      <c r="A12" s="25">
        <v>79</v>
      </c>
      <c r="B12" s="24" t="s">
        <v>205</v>
      </c>
      <c r="C12" s="26" t="s">
        <v>29</v>
      </c>
      <c r="D12" s="23"/>
      <c r="E12" s="23">
        <v>0</v>
      </c>
      <c r="F12" s="23"/>
      <c r="G12" s="23">
        <v>0</v>
      </c>
      <c r="H12" s="23">
        <v>0</v>
      </c>
      <c r="I12" s="23"/>
      <c r="J12" s="23">
        <v>0</v>
      </c>
      <c r="K12" s="23">
        <v>0</v>
      </c>
      <c r="L12" s="23"/>
      <c r="M12" s="23"/>
      <c r="N12" s="23">
        <v>0</v>
      </c>
      <c r="O12" s="23"/>
      <c r="P12" s="23"/>
      <c r="Q12" s="23">
        <v>0</v>
      </c>
      <c r="R12" s="23"/>
      <c r="S12" s="23"/>
      <c r="T12" s="23">
        <v>0</v>
      </c>
      <c r="U12" s="23"/>
      <c r="V12" s="23">
        <v>0</v>
      </c>
      <c r="W12" s="23">
        <v>0</v>
      </c>
      <c r="X12" s="23"/>
      <c r="Y12" s="23">
        <v>0</v>
      </c>
      <c r="Z12" s="23"/>
      <c r="AA12" s="23"/>
      <c r="AB12" s="23"/>
      <c r="AC12" s="23">
        <v>0</v>
      </c>
      <c r="AD12" s="23"/>
      <c r="AE12" s="23">
        <v>0</v>
      </c>
      <c r="AF12" s="23">
        <v>0</v>
      </c>
      <c r="AG12" s="23"/>
      <c r="AH12" s="23">
        <v>0</v>
      </c>
      <c r="AI12" s="23">
        <v>0</v>
      </c>
      <c r="AJ12" s="23"/>
      <c r="AK12" s="23">
        <v>0</v>
      </c>
      <c r="AL12" s="23"/>
      <c r="AM12" s="23"/>
      <c r="AN12" s="23">
        <v>49216.843469871732</v>
      </c>
      <c r="AO12" s="23">
        <v>0</v>
      </c>
      <c r="AP12" s="23"/>
      <c r="AQ12" s="23"/>
      <c r="AR12" s="23">
        <v>0</v>
      </c>
      <c r="AS12" s="23"/>
      <c r="AT12" s="23">
        <v>0</v>
      </c>
      <c r="AU12" s="23">
        <v>0</v>
      </c>
      <c r="AV12" s="23"/>
      <c r="AW12" s="23"/>
      <c r="AX12" s="23">
        <v>0</v>
      </c>
      <c r="AY12" s="23"/>
      <c r="AZ12" s="23"/>
      <c r="BA12" s="23">
        <v>0</v>
      </c>
      <c r="BB12" s="23"/>
      <c r="BC12" s="23">
        <v>0</v>
      </c>
      <c r="BD12" s="23">
        <v>0</v>
      </c>
      <c r="BE12" s="23"/>
      <c r="BF12" s="23"/>
      <c r="BG12" s="23">
        <v>0</v>
      </c>
      <c r="BH12" s="23"/>
      <c r="BI12" s="23"/>
      <c r="BJ12" s="23">
        <v>0</v>
      </c>
      <c r="BK12" s="23"/>
      <c r="BL12" s="23"/>
      <c r="BM12" s="23">
        <v>0</v>
      </c>
      <c r="BN12" s="23"/>
      <c r="BO12" s="23">
        <v>0</v>
      </c>
      <c r="BP12" s="23">
        <v>0</v>
      </c>
      <c r="BQ12" s="23"/>
      <c r="BR12" s="23"/>
      <c r="BS12" s="23">
        <v>0</v>
      </c>
      <c r="BT12" s="23"/>
      <c r="BU12" s="23">
        <v>1562.2821578189989</v>
      </c>
      <c r="BV12" s="23"/>
      <c r="BW12" s="23"/>
      <c r="BX12" s="23"/>
      <c r="BY12" s="23">
        <v>0</v>
      </c>
      <c r="BZ12" s="23"/>
      <c r="CA12" s="23">
        <v>376.11403084875434</v>
      </c>
      <c r="CB12" s="23"/>
      <c r="CC12" s="23"/>
      <c r="CD12" s="23"/>
      <c r="CE12" s="23">
        <v>0</v>
      </c>
      <c r="CF12" s="23"/>
      <c r="CG12" s="23">
        <v>0</v>
      </c>
      <c r="CH12" s="23"/>
      <c r="CI12" s="23"/>
      <c r="CJ12" s="23">
        <v>0</v>
      </c>
      <c r="CK12" s="23">
        <v>0</v>
      </c>
      <c r="CL12" s="23"/>
      <c r="CM12" s="23"/>
      <c r="CN12" s="23">
        <v>0</v>
      </c>
      <c r="CO12" s="23"/>
      <c r="CP12" s="23">
        <v>0</v>
      </c>
      <c r="CQ12" s="23"/>
      <c r="CR12" s="23"/>
      <c r="CS12" s="23"/>
      <c r="CT12" s="23">
        <v>0</v>
      </c>
      <c r="CU12" s="23"/>
      <c r="CV12" s="23">
        <v>0</v>
      </c>
      <c r="CW12" s="23">
        <v>0</v>
      </c>
      <c r="CX12" s="23"/>
    </row>
    <row r="13" spans="1:102">
      <c r="A13" s="25">
        <v>80</v>
      </c>
      <c r="B13" s="24" t="s">
        <v>206</v>
      </c>
      <c r="C13" s="26" t="s">
        <v>4</v>
      </c>
      <c r="D13" s="23"/>
      <c r="E13" s="23">
        <v>0</v>
      </c>
      <c r="F13" s="23"/>
      <c r="G13" s="23">
        <v>131681.85007524819</v>
      </c>
      <c r="H13" s="23">
        <v>0</v>
      </c>
      <c r="I13" s="23"/>
      <c r="J13" s="23">
        <v>0</v>
      </c>
      <c r="K13" s="23">
        <v>0</v>
      </c>
      <c r="L13" s="23"/>
      <c r="M13" s="23"/>
      <c r="N13" s="23">
        <v>0</v>
      </c>
      <c r="O13" s="23"/>
      <c r="P13" s="23"/>
      <c r="Q13" s="23">
        <v>0</v>
      </c>
      <c r="R13" s="23"/>
      <c r="S13" s="23"/>
      <c r="T13" s="23">
        <v>0</v>
      </c>
      <c r="U13" s="23"/>
      <c r="V13" s="23">
        <v>0</v>
      </c>
      <c r="W13" s="23">
        <v>0</v>
      </c>
      <c r="X13" s="23"/>
      <c r="Y13" s="23">
        <v>1919685.2606562015</v>
      </c>
      <c r="Z13" s="23"/>
      <c r="AA13" s="23" t="s">
        <v>291</v>
      </c>
      <c r="AB13" s="23"/>
      <c r="AC13" s="23">
        <v>0</v>
      </c>
      <c r="AD13" s="23"/>
      <c r="AE13" s="23">
        <v>0</v>
      </c>
      <c r="AF13" s="23">
        <v>0</v>
      </c>
      <c r="AG13" s="23"/>
      <c r="AH13" s="23">
        <v>0</v>
      </c>
      <c r="AI13" s="23">
        <v>226108.25452894816</v>
      </c>
      <c r="AJ13" s="23"/>
      <c r="AK13" s="23">
        <v>0</v>
      </c>
      <c r="AL13" s="23"/>
      <c r="AM13" s="23"/>
      <c r="AN13" s="23">
        <v>2006658.7843905031</v>
      </c>
      <c r="AO13" s="23">
        <v>0</v>
      </c>
      <c r="AP13" s="23"/>
      <c r="AQ13" s="23"/>
      <c r="AR13" s="23">
        <v>0</v>
      </c>
      <c r="AS13" s="23"/>
      <c r="AT13" s="23">
        <v>101108.21006120212</v>
      </c>
      <c r="AU13" s="23">
        <v>0</v>
      </c>
      <c r="AV13" s="23"/>
      <c r="AW13" s="23"/>
      <c r="AX13" s="23">
        <v>53.232636411455829</v>
      </c>
      <c r="AY13" s="23"/>
      <c r="AZ13" s="23"/>
      <c r="BA13" s="23">
        <v>0</v>
      </c>
      <c r="BB13" s="23"/>
      <c r="BC13" s="23">
        <v>132088.69854386942</v>
      </c>
      <c r="BD13" s="23">
        <v>0</v>
      </c>
      <c r="BE13" s="23" t="s">
        <v>291</v>
      </c>
      <c r="BF13" s="23"/>
      <c r="BG13" s="23">
        <v>0</v>
      </c>
      <c r="BH13" s="23"/>
      <c r="BI13" s="23"/>
      <c r="BJ13" s="23">
        <v>0</v>
      </c>
      <c r="BK13" s="23"/>
      <c r="BL13" s="23"/>
      <c r="BM13" s="23">
        <v>5338.18894392535</v>
      </c>
      <c r="BN13" s="23"/>
      <c r="BO13" s="23">
        <v>0</v>
      </c>
      <c r="BP13" s="23">
        <v>0</v>
      </c>
      <c r="BQ13" s="23"/>
      <c r="BR13" s="23"/>
      <c r="BS13" s="23">
        <v>0</v>
      </c>
      <c r="BT13" s="23"/>
      <c r="BU13" s="23">
        <v>2429502.2792818192</v>
      </c>
      <c r="BV13" s="23"/>
      <c r="BW13" s="23"/>
      <c r="BX13" s="23"/>
      <c r="BY13" s="23">
        <v>0</v>
      </c>
      <c r="BZ13" s="23"/>
      <c r="CA13" s="23">
        <v>1569188.0954362042</v>
      </c>
      <c r="CB13" s="23"/>
      <c r="CC13" s="23"/>
      <c r="CD13" s="23"/>
      <c r="CE13" s="23">
        <v>0</v>
      </c>
      <c r="CF13" s="23"/>
      <c r="CG13" s="23">
        <v>1723302.1928062001</v>
      </c>
      <c r="CH13" s="23"/>
      <c r="CI13" s="23"/>
      <c r="CJ13" s="23">
        <v>0</v>
      </c>
      <c r="CK13" s="23">
        <v>0</v>
      </c>
      <c r="CL13" s="23"/>
      <c r="CM13" s="23"/>
      <c r="CN13" s="23">
        <v>0</v>
      </c>
      <c r="CO13" s="23"/>
      <c r="CP13" s="23">
        <v>141034.7528881483</v>
      </c>
      <c r="CQ13" s="23"/>
      <c r="CR13" s="23"/>
      <c r="CS13" s="23"/>
      <c r="CT13" s="23">
        <v>0</v>
      </c>
      <c r="CU13" s="23"/>
      <c r="CV13" s="23">
        <v>396437.64711775701</v>
      </c>
      <c r="CW13" s="23">
        <v>0</v>
      </c>
      <c r="CX13" s="23" t="s">
        <v>291</v>
      </c>
    </row>
    <row r="14" spans="1:102">
      <c r="A14" s="25">
        <v>81</v>
      </c>
      <c r="B14" s="24" t="s">
        <v>207</v>
      </c>
      <c r="C14" s="26" t="s">
        <v>5</v>
      </c>
      <c r="D14" s="23"/>
      <c r="E14" s="23">
        <v>0</v>
      </c>
      <c r="F14" s="23"/>
      <c r="G14" s="23">
        <v>0</v>
      </c>
      <c r="H14" s="23">
        <v>0</v>
      </c>
      <c r="I14" s="23"/>
      <c r="J14" s="23">
        <v>0</v>
      </c>
      <c r="K14" s="23">
        <v>0</v>
      </c>
      <c r="L14" s="23"/>
      <c r="M14" s="23"/>
      <c r="N14" s="23">
        <v>0</v>
      </c>
      <c r="O14" s="23"/>
      <c r="P14" s="23"/>
      <c r="Q14" s="23">
        <v>0</v>
      </c>
      <c r="R14" s="23"/>
      <c r="S14" s="23"/>
      <c r="T14" s="23">
        <v>0</v>
      </c>
      <c r="U14" s="23"/>
      <c r="V14" s="23">
        <v>0</v>
      </c>
      <c r="W14" s="23">
        <v>0</v>
      </c>
      <c r="X14" s="23"/>
      <c r="Y14" s="23">
        <v>0</v>
      </c>
      <c r="Z14" s="23"/>
      <c r="AA14" s="23"/>
      <c r="AB14" s="23"/>
      <c r="AC14" s="23">
        <v>0</v>
      </c>
      <c r="AD14" s="23"/>
      <c r="AE14" s="23">
        <v>0</v>
      </c>
      <c r="AF14" s="23">
        <v>0</v>
      </c>
      <c r="AG14" s="23"/>
      <c r="AH14" s="23">
        <v>0</v>
      </c>
      <c r="AI14" s="23">
        <v>0</v>
      </c>
      <c r="AJ14" s="23"/>
      <c r="AK14" s="23">
        <v>0</v>
      </c>
      <c r="AL14" s="23"/>
      <c r="AM14" s="23"/>
      <c r="AN14" s="23">
        <v>0</v>
      </c>
      <c r="AO14" s="23">
        <v>0</v>
      </c>
      <c r="AP14" s="23"/>
      <c r="AQ14" s="23"/>
      <c r="AR14" s="23">
        <v>0</v>
      </c>
      <c r="AS14" s="23"/>
      <c r="AT14" s="23">
        <v>0</v>
      </c>
      <c r="AU14" s="23">
        <v>0</v>
      </c>
      <c r="AV14" s="23"/>
      <c r="AW14" s="23"/>
      <c r="AX14" s="23">
        <v>0</v>
      </c>
      <c r="AY14" s="23"/>
      <c r="AZ14" s="23"/>
      <c r="BA14" s="23">
        <v>0</v>
      </c>
      <c r="BB14" s="23"/>
      <c r="BC14" s="23">
        <v>0</v>
      </c>
      <c r="BD14" s="23">
        <v>0</v>
      </c>
      <c r="BE14" s="23"/>
      <c r="BF14" s="23"/>
      <c r="BG14" s="23">
        <v>0</v>
      </c>
      <c r="BH14" s="23"/>
      <c r="BI14" s="23"/>
      <c r="BJ14" s="23">
        <v>0</v>
      </c>
      <c r="BK14" s="23"/>
      <c r="BL14" s="23"/>
      <c r="BM14" s="23">
        <v>0</v>
      </c>
      <c r="BN14" s="23"/>
      <c r="BO14" s="23">
        <v>0</v>
      </c>
      <c r="BP14" s="23">
        <v>0</v>
      </c>
      <c r="BQ14" s="23"/>
      <c r="BR14" s="23"/>
      <c r="BS14" s="23">
        <v>0</v>
      </c>
      <c r="BT14" s="23"/>
      <c r="BU14" s="23">
        <v>0</v>
      </c>
      <c r="BV14" s="23"/>
      <c r="BW14" s="23"/>
      <c r="BX14" s="23"/>
      <c r="BY14" s="23">
        <v>0</v>
      </c>
      <c r="BZ14" s="23"/>
      <c r="CA14" s="23">
        <v>0</v>
      </c>
      <c r="CB14" s="23"/>
      <c r="CC14" s="23"/>
      <c r="CD14" s="23"/>
      <c r="CE14" s="23">
        <v>0</v>
      </c>
      <c r="CF14" s="23"/>
      <c r="CG14" s="23">
        <v>0</v>
      </c>
      <c r="CH14" s="23"/>
      <c r="CI14" s="23"/>
      <c r="CJ14" s="23">
        <v>0</v>
      </c>
      <c r="CK14" s="23">
        <v>0</v>
      </c>
      <c r="CL14" s="23"/>
      <c r="CM14" s="23"/>
      <c r="CN14" s="23">
        <v>0</v>
      </c>
      <c r="CO14" s="23"/>
      <c r="CP14" s="23">
        <v>0</v>
      </c>
      <c r="CQ14" s="23"/>
      <c r="CR14" s="23"/>
      <c r="CS14" s="23"/>
      <c r="CT14" s="23">
        <v>0</v>
      </c>
      <c r="CU14" s="23"/>
      <c r="CV14" s="23">
        <v>0</v>
      </c>
      <c r="CW14" s="23">
        <v>0</v>
      </c>
      <c r="CX14" s="23"/>
    </row>
    <row r="15" spans="1:102">
      <c r="A15" s="25">
        <v>82</v>
      </c>
      <c r="B15" s="24" t="s">
        <v>208</v>
      </c>
      <c r="C15" s="26" t="s">
        <v>8</v>
      </c>
      <c r="D15" s="23"/>
      <c r="E15" s="23">
        <v>0</v>
      </c>
      <c r="F15" s="23"/>
      <c r="G15" s="23">
        <v>0</v>
      </c>
      <c r="H15" s="23">
        <v>0</v>
      </c>
      <c r="I15" s="23"/>
      <c r="J15" s="23">
        <v>0</v>
      </c>
      <c r="K15" s="23">
        <v>0</v>
      </c>
      <c r="L15" s="23"/>
      <c r="M15" s="23"/>
      <c r="N15" s="23">
        <v>0</v>
      </c>
      <c r="O15" s="23"/>
      <c r="P15" s="23"/>
      <c r="Q15" s="23">
        <v>0</v>
      </c>
      <c r="R15" s="23"/>
      <c r="S15" s="23"/>
      <c r="T15" s="23">
        <v>0</v>
      </c>
      <c r="U15" s="23"/>
      <c r="V15" s="23">
        <v>0</v>
      </c>
      <c r="W15" s="23">
        <v>0</v>
      </c>
      <c r="X15" s="23"/>
      <c r="Y15" s="23">
        <v>0</v>
      </c>
      <c r="Z15" s="23"/>
      <c r="AA15" s="23"/>
      <c r="AB15" s="23"/>
      <c r="AC15" s="23">
        <v>0</v>
      </c>
      <c r="AD15" s="23"/>
      <c r="AE15" s="23">
        <v>0</v>
      </c>
      <c r="AF15" s="23">
        <v>0</v>
      </c>
      <c r="AG15" s="23"/>
      <c r="AH15" s="23">
        <v>0</v>
      </c>
      <c r="AI15" s="23">
        <v>0</v>
      </c>
      <c r="AJ15" s="23"/>
      <c r="AK15" s="23">
        <v>0</v>
      </c>
      <c r="AL15" s="23"/>
      <c r="AM15" s="23"/>
      <c r="AN15" s="23">
        <v>0</v>
      </c>
      <c r="AO15" s="23">
        <v>0</v>
      </c>
      <c r="AP15" s="23"/>
      <c r="AQ15" s="23"/>
      <c r="AR15" s="23">
        <v>0</v>
      </c>
      <c r="AS15" s="23"/>
      <c r="AT15" s="23">
        <v>0</v>
      </c>
      <c r="AU15" s="23">
        <v>0</v>
      </c>
      <c r="AV15" s="23"/>
      <c r="AW15" s="23"/>
      <c r="AX15" s="23">
        <v>0</v>
      </c>
      <c r="AY15" s="23"/>
      <c r="AZ15" s="23"/>
      <c r="BA15" s="23">
        <v>0</v>
      </c>
      <c r="BB15" s="23"/>
      <c r="BC15" s="23">
        <v>0</v>
      </c>
      <c r="BD15" s="23">
        <v>0</v>
      </c>
      <c r="BE15" s="23"/>
      <c r="BF15" s="23"/>
      <c r="BG15" s="23">
        <v>0</v>
      </c>
      <c r="BH15" s="23"/>
      <c r="BI15" s="23"/>
      <c r="BJ15" s="23">
        <v>0</v>
      </c>
      <c r="BK15" s="23"/>
      <c r="BL15" s="23"/>
      <c r="BM15" s="23">
        <v>0</v>
      </c>
      <c r="BN15" s="23"/>
      <c r="BO15" s="23">
        <v>0</v>
      </c>
      <c r="BP15" s="23">
        <v>0</v>
      </c>
      <c r="BQ15" s="23"/>
      <c r="BR15" s="23"/>
      <c r="BS15" s="23">
        <v>0</v>
      </c>
      <c r="BT15" s="23"/>
      <c r="BU15" s="23">
        <v>0</v>
      </c>
      <c r="BV15" s="23"/>
      <c r="BW15" s="23"/>
      <c r="BX15" s="23"/>
      <c r="BY15" s="23">
        <v>0</v>
      </c>
      <c r="BZ15" s="23"/>
      <c r="CA15" s="23">
        <v>0</v>
      </c>
      <c r="CB15" s="23"/>
      <c r="CC15" s="23"/>
      <c r="CD15" s="23"/>
      <c r="CE15" s="23">
        <v>0</v>
      </c>
      <c r="CF15" s="23"/>
      <c r="CG15" s="23">
        <v>0</v>
      </c>
      <c r="CH15" s="23"/>
      <c r="CI15" s="23"/>
      <c r="CJ15" s="23">
        <v>0</v>
      </c>
      <c r="CK15" s="23">
        <v>0</v>
      </c>
      <c r="CL15" s="23"/>
      <c r="CM15" s="23"/>
      <c r="CN15" s="23">
        <v>0</v>
      </c>
      <c r="CO15" s="23"/>
      <c r="CP15" s="23">
        <v>0</v>
      </c>
      <c r="CQ15" s="23"/>
      <c r="CR15" s="23"/>
      <c r="CS15" s="23"/>
      <c r="CT15" s="23">
        <v>0</v>
      </c>
      <c r="CU15" s="23"/>
      <c r="CV15" s="23">
        <v>0</v>
      </c>
      <c r="CW15" s="23">
        <v>0</v>
      </c>
      <c r="CX15" s="23"/>
    </row>
    <row r="16" spans="1:102">
      <c r="A16" s="25">
        <v>83</v>
      </c>
      <c r="B16" s="24" t="s">
        <v>209</v>
      </c>
      <c r="C16" s="26" t="s">
        <v>210</v>
      </c>
      <c r="D16" s="23"/>
      <c r="E16" s="23">
        <v>0</v>
      </c>
      <c r="F16" s="23"/>
      <c r="G16" s="23">
        <v>0</v>
      </c>
      <c r="H16" s="23">
        <v>0</v>
      </c>
      <c r="I16" s="23"/>
      <c r="J16" s="23">
        <v>46085.759297117685</v>
      </c>
      <c r="K16" s="23">
        <v>463256.50547685329</v>
      </c>
      <c r="L16" s="23" t="s">
        <v>291</v>
      </c>
      <c r="M16" s="23"/>
      <c r="N16" s="23">
        <v>0</v>
      </c>
      <c r="O16" s="23"/>
      <c r="P16" s="23"/>
      <c r="Q16" s="23">
        <v>0</v>
      </c>
      <c r="R16" s="23"/>
      <c r="S16" s="23"/>
      <c r="T16" s="23">
        <v>0</v>
      </c>
      <c r="U16" s="23"/>
      <c r="V16" s="23">
        <v>0</v>
      </c>
      <c r="W16" s="23">
        <v>0</v>
      </c>
      <c r="X16" s="23"/>
      <c r="Y16" s="23">
        <v>0</v>
      </c>
      <c r="Z16" s="23"/>
      <c r="AA16" s="23"/>
      <c r="AB16" s="23"/>
      <c r="AC16" s="23">
        <v>0</v>
      </c>
      <c r="AD16" s="23"/>
      <c r="AE16" s="23">
        <v>0</v>
      </c>
      <c r="AF16" s="23">
        <v>0</v>
      </c>
      <c r="AG16" s="23"/>
      <c r="AH16" s="23">
        <v>0</v>
      </c>
      <c r="AI16" s="23">
        <v>0</v>
      </c>
      <c r="AJ16" s="23"/>
      <c r="AK16" s="23">
        <v>0</v>
      </c>
      <c r="AL16" s="23"/>
      <c r="AM16" s="23"/>
      <c r="AN16" s="23">
        <v>90433.474924144291</v>
      </c>
      <c r="AO16" s="23">
        <v>0</v>
      </c>
      <c r="AP16" s="23"/>
      <c r="AQ16" s="23"/>
      <c r="AR16" s="23">
        <v>0</v>
      </c>
      <c r="AS16" s="23"/>
      <c r="AT16" s="23">
        <v>0</v>
      </c>
      <c r="AU16" s="23">
        <v>0</v>
      </c>
      <c r="AV16" s="23"/>
      <c r="AW16" s="23"/>
      <c r="AX16" s="23">
        <v>0</v>
      </c>
      <c r="AY16" s="23"/>
      <c r="AZ16" s="23"/>
      <c r="BA16" s="23">
        <v>0</v>
      </c>
      <c r="BB16" s="23"/>
      <c r="BC16" s="23">
        <v>132088.69854386942</v>
      </c>
      <c r="BD16" s="23">
        <v>856576.58832466614</v>
      </c>
      <c r="BE16" s="23" t="s">
        <v>291</v>
      </c>
      <c r="BF16" s="23"/>
      <c r="BG16" s="23">
        <v>0</v>
      </c>
      <c r="BH16" s="23"/>
      <c r="BI16" s="23"/>
      <c r="BJ16" s="23">
        <v>0</v>
      </c>
      <c r="BK16" s="23"/>
      <c r="BL16" s="23"/>
      <c r="BM16" s="23">
        <v>0</v>
      </c>
      <c r="BN16" s="23"/>
      <c r="BO16" s="23">
        <v>0</v>
      </c>
      <c r="BP16" s="23">
        <v>0</v>
      </c>
      <c r="BQ16" s="23"/>
      <c r="BR16" s="23"/>
      <c r="BS16" s="23">
        <v>0</v>
      </c>
      <c r="BT16" s="23"/>
      <c r="BU16" s="23">
        <v>0</v>
      </c>
      <c r="BV16" s="23"/>
      <c r="BW16" s="23"/>
      <c r="BX16" s="23"/>
      <c r="BY16" s="23">
        <v>0</v>
      </c>
      <c r="BZ16" s="23"/>
      <c r="CA16" s="23">
        <v>0</v>
      </c>
      <c r="CB16" s="23"/>
      <c r="CC16" s="23"/>
      <c r="CD16" s="23"/>
      <c r="CE16" s="23">
        <v>0</v>
      </c>
      <c r="CF16" s="23"/>
      <c r="CG16" s="23">
        <v>0</v>
      </c>
      <c r="CH16" s="23"/>
      <c r="CI16" s="23"/>
      <c r="CJ16" s="23">
        <v>17711.688359092466</v>
      </c>
      <c r="CK16" s="23">
        <v>0</v>
      </c>
      <c r="CL16" s="23"/>
      <c r="CM16" s="23"/>
      <c r="CN16" s="23">
        <v>48784.737808538266</v>
      </c>
      <c r="CO16" s="23" t="s">
        <v>291</v>
      </c>
      <c r="CP16" s="23">
        <v>0</v>
      </c>
      <c r="CQ16" s="23"/>
      <c r="CR16" s="23"/>
      <c r="CS16" s="23"/>
      <c r="CT16" s="23">
        <v>856576.58832466614</v>
      </c>
      <c r="CU16" s="23" t="s">
        <v>291</v>
      </c>
      <c r="CV16" s="23">
        <v>16885.250999304302</v>
      </c>
      <c r="CW16" s="23">
        <v>856576.58832466614</v>
      </c>
      <c r="CX16" s="23" t="s">
        <v>291</v>
      </c>
    </row>
    <row r="17" spans="1:102">
      <c r="A17" s="25">
        <v>84</v>
      </c>
      <c r="B17" s="24" t="s">
        <v>211</v>
      </c>
      <c r="C17" s="26" t="s">
        <v>212</v>
      </c>
      <c r="D17" s="23"/>
      <c r="E17" s="23">
        <v>0</v>
      </c>
      <c r="F17" s="23"/>
      <c r="G17" s="23">
        <v>0</v>
      </c>
      <c r="H17" s="23">
        <v>0</v>
      </c>
      <c r="I17" s="23"/>
      <c r="J17" s="23">
        <v>0</v>
      </c>
      <c r="K17" s="23">
        <v>0</v>
      </c>
      <c r="L17" s="23"/>
      <c r="M17" s="23"/>
      <c r="N17" s="23">
        <v>0</v>
      </c>
      <c r="O17" s="23"/>
      <c r="P17" s="23"/>
      <c r="Q17" s="23">
        <v>0</v>
      </c>
      <c r="R17" s="23"/>
      <c r="S17" s="23"/>
      <c r="T17" s="23">
        <v>0</v>
      </c>
      <c r="U17" s="23"/>
      <c r="V17" s="23">
        <v>0</v>
      </c>
      <c r="W17" s="23">
        <v>0</v>
      </c>
      <c r="X17" s="23"/>
      <c r="Y17" s="23">
        <v>34569.208676862101</v>
      </c>
      <c r="Z17" s="23"/>
      <c r="AA17" s="23"/>
      <c r="AB17" s="23"/>
      <c r="AC17" s="23">
        <v>0</v>
      </c>
      <c r="AD17" s="23"/>
      <c r="AE17" s="23">
        <v>0</v>
      </c>
      <c r="AF17" s="23">
        <v>0</v>
      </c>
      <c r="AG17" s="23"/>
      <c r="AH17" s="23">
        <v>0</v>
      </c>
      <c r="AI17" s="23">
        <v>0</v>
      </c>
      <c r="AJ17" s="23"/>
      <c r="AK17" s="23">
        <v>0</v>
      </c>
      <c r="AL17" s="23"/>
      <c r="AM17" s="23"/>
      <c r="AN17" s="23">
        <v>0</v>
      </c>
      <c r="AO17" s="23">
        <v>0</v>
      </c>
      <c r="AP17" s="23"/>
      <c r="AQ17" s="23"/>
      <c r="AR17" s="23">
        <v>0</v>
      </c>
      <c r="AS17" s="23"/>
      <c r="AT17" s="23">
        <v>0</v>
      </c>
      <c r="AU17" s="23">
        <v>0</v>
      </c>
      <c r="AV17" s="23"/>
      <c r="AW17" s="23"/>
      <c r="AX17" s="23">
        <v>0</v>
      </c>
      <c r="AY17" s="23"/>
      <c r="AZ17" s="23"/>
      <c r="BA17" s="23">
        <v>0</v>
      </c>
      <c r="BB17" s="23"/>
      <c r="BC17" s="23">
        <v>0</v>
      </c>
      <c r="BD17" s="23">
        <v>0</v>
      </c>
      <c r="BE17" s="23"/>
      <c r="BF17" s="23"/>
      <c r="BG17" s="23">
        <v>0</v>
      </c>
      <c r="BH17" s="23"/>
      <c r="BI17" s="23"/>
      <c r="BJ17" s="23">
        <v>0</v>
      </c>
      <c r="BK17" s="23"/>
      <c r="BL17" s="23"/>
      <c r="BM17" s="23">
        <v>2052.7330810487256</v>
      </c>
      <c r="BN17" s="23"/>
      <c r="BO17" s="23">
        <v>0</v>
      </c>
      <c r="BP17" s="23">
        <v>0</v>
      </c>
      <c r="BQ17" s="23"/>
      <c r="BR17" s="23"/>
      <c r="BS17" s="23">
        <v>0</v>
      </c>
      <c r="BT17" s="23"/>
      <c r="BU17" s="23">
        <v>215.38425351748964</v>
      </c>
      <c r="BV17" s="23"/>
      <c r="BW17" s="23"/>
      <c r="BX17" s="23"/>
      <c r="BY17" s="23">
        <v>0</v>
      </c>
      <c r="BZ17" s="23"/>
      <c r="CA17" s="23">
        <v>0</v>
      </c>
      <c r="CB17" s="23"/>
      <c r="CC17" s="23"/>
      <c r="CD17" s="23"/>
      <c r="CE17" s="23">
        <v>0</v>
      </c>
      <c r="CF17" s="23"/>
      <c r="CG17" s="23">
        <v>0</v>
      </c>
      <c r="CH17" s="23"/>
      <c r="CI17" s="23"/>
      <c r="CJ17" s="23">
        <v>0</v>
      </c>
      <c r="CK17" s="23">
        <v>0</v>
      </c>
      <c r="CL17" s="23"/>
      <c r="CM17" s="23"/>
      <c r="CN17" s="23">
        <v>0</v>
      </c>
      <c r="CO17" s="23"/>
      <c r="CP17" s="23">
        <v>0</v>
      </c>
      <c r="CQ17" s="23"/>
      <c r="CR17" s="23"/>
      <c r="CS17" s="23"/>
      <c r="CT17" s="23">
        <v>0</v>
      </c>
      <c r="CU17" s="23"/>
      <c r="CV17" s="23">
        <v>0</v>
      </c>
      <c r="CW17" s="23">
        <v>0</v>
      </c>
      <c r="CX17" s="23"/>
    </row>
    <row r="18" spans="1:102">
      <c r="A18" s="25">
        <v>86</v>
      </c>
      <c r="B18" s="24" t="s">
        <v>213</v>
      </c>
      <c r="C18" s="26" t="s">
        <v>214</v>
      </c>
      <c r="D18" s="23"/>
      <c r="E18" s="23">
        <v>0</v>
      </c>
      <c r="F18" s="23"/>
      <c r="G18" s="23">
        <v>16415.363522929878</v>
      </c>
      <c r="H18" s="23">
        <v>0</v>
      </c>
      <c r="I18" s="23"/>
      <c r="J18" s="23">
        <v>0</v>
      </c>
      <c r="K18" s="23">
        <v>0</v>
      </c>
      <c r="L18" s="23"/>
      <c r="M18" s="23"/>
      <c r="N18" s="23">
        <v>0</v>
      </c>
      <c r="O18" s="23"/>
      <c r="P18" s="23"/>
      <c r="Q18" s="23">
        <v>0</v>
      </c>
      <c r="R18" s="23"/>
      <c r="S18" s="23"/>
      <c r="T18" s="23">
        <v>0</v>
      </c>
      <c r="U18" s="23"/>
      <c r="V18" s="23">
        <v>0</v>
      </c>
      <c r="W18" s="23">
        <v>0</v>
      </c>
      <c r="X18" s="23"/>
      <c r="Y18" s="23">
        <v>0</v>
      </c>
      <c r="Z18" s="23"/>
      <c r="AA18" s="23"/>
      <c r="AB18" s="23"/>
      <c r="AC18" s="23">
        <v>0</v>
      </c>
      <c r="AD18" s="23"/>
      <c r="AE18" s="23">
        <v>0</v>
      </c>
      <c r="AF18" s="23">
        <v>0</v>
      </c>
      <c r="AG18" s="23"/>
      <c r="AH18" s="23">
        <v>45960.255870504385</v>
      </c>
      <c r="AI18" s="23">
        <v>0</v>
      </c>
      <c r="AJ18" s="23"/>
      <c r="AK18" s="23">
        <v>0</v>
      </c>
      <c r="AL18" s="23"/>
      <c r="AM18" s="23"/>
      <c r="AN18" s="23">
        <v>7047.866357876399</v>
      </c>
      <c r="AO18" s="23">
        <v>0</v>
      </c>
      <c r="AP18" s="23"/>
      <c r="AQ18" s="23"/>
      <c r="AR18" s="23">
        <v>0</v>
      </c>
      <c r="AS18" s="23"/>
      <c r="AT18" s="23">
        <v>0</v>
      </c>
      <c r="AU18" s="23">
        <v>0</v>
      </c>
      <c r="AV18" s="23"/>
      <c r="AW18" s="23"/>
      <c r="AX18" s="23">
        <v>0</v>
      </c>
      <c r="AY18" s="23"/>
      <c r="AZ18" s="23"/>
      <c r="BA18" s="23">
        <v>0</v>
      </c>
      <c r="BB18" s="23"/>
      <c r="BC18" s="23">
        <v>0</v>
      </c>
      <c r="BD18" s="23">
        <v>0</v>
      </c>
      <c r="BE18" s="23"/>
      <c r="BF18" s="23"/>
      <c r="BG18" s="23">
        <v>0</v>
      </c>
      <c r="BH18" s="23"/>
      <c r="BI18" s="23"/>
      <c r="BJ18" s="23">
        <v>0</v>
      </c>
      <c r="BK18" s="23"/>
      <c r="BL18" s="23"/>
      <c r="BM18" s="23">
        <v>0</v>
      </c>
      <c r="BN18" s="23"/>
      <c r="BO18" s="23">
        <v>0</v>
      </c>
      <c r="BP18" s="23">
        <v>0</v>
      </c>
      <c r="BQ18" s="23"/>
      <c r="BR18" s="23"/>
      <c r="BS18" s="23">
        <v>0</v>
      </c>
      <c r="BT18" s="23"/>
      <c r="BU18" s="23">
        <v>3237.413910111969</v>
      </c>
      <c r="BV18" s="23"/>
      <c r="BW18" s="23"/>
      <c r="BX18" s="23"/>
      <c r="BY18" s="23">
        <v>0</v>
      </c>
      <c r="BZ18" s="23"/>
      <c r="CA18" s="23">
        <v>0</v>
      </c>
      <c r="CB18" s="23"/>
      <c r="CC18" s="23"/>
      <c r="CD18" s="23"/>
      <c r="CE18" s="23">
        <v>0</v>
      </c>
      <c r="CF18" s="23"/>
      <c r="CG18" s="23">
        <v>33536.369215975705</v>
      </c>
      <c r="CH18" s="23"/>
      <c r="CI18" s="23"/>
      <c r="CJ18" s="23">
        <v>0</v>
      </c>
      <c r="CK18" s="23">
        <v>0</v>
      </c>
      <c r="CL18" s="23"/>
      <c r="CM18" s="23"/>
      <c r="CN18" s="23">
        <v>0</v>
      </c>
      <c r="CO18" s="23"/>
      <c r="CP18" s="23">
        <v>0</v>
      </c>
      <c r="CQ18" s="23"/>
      <c r="CR18" s="23"/>
      <c r="CS18" s="23"/>
      <c r="CT18" s="23">
        <v>0</v>
      </c>
      <c r="CU18" s="23"/>
      <c r="CV18" s="23">
        <v>0</v>
      </c>
      <c r="CW18" s="23">
        <v>0</v>
      </c>
      <c r="CX18" s="23"/>
    </row>
    <row r="19" spans="1:102">
      <c r="A19" s="25">
        <v>87</v>
      </c>
      <c r="B19" s="24" t="s">
        <v>215</v>
      </c>
      <c r="C19" s="26" t="s">
        <v>216</v>
      </c>
      <c r="D19" s="23"/>
      <c r="E19" s="23">
        <v>0</v>
      </c>
      <c r="F19" s="23"/>
      <c r="G19" s="23">
        <v>0</v>
      </c>
      <c r="H19" s="23">
        <v>0</v>
      </c>
      <c r="I19" s="23"/>
      <c r="J19" s="23">
        <v>0</v>
      </c>
      <c r="K19" s="23">
        <v>456318.50148740702</v>
      </c>
      <c r="L19" s="23" t="s">
        <v>291</v>
      </c>
      <c r="M19" s="23"/>
      <c r="N19" s="23">
        <v>482960.35277189442</v>
      </c>
      <c r="O19" s="23" t="s">
        <v>291</v>
      </c>
      <c r="P19" s="23"/>
      <c r="Q19" s="23">
        <v>0</v>
      </c>
      <c r="R19" s="23"/>
      <c r="S19" s="23"/>
      <c r="T19" s="23">
        <v>0</v>
      </c>
      <c r="U19" s="23"/>
      <c r="V19" s="23">
        <v>0</v>
      </c>
      <c r="W19" s="23">
        <v>0</v>
      </c>
      <c r="X19" s="23"/>
      <c r="Y19" s="23">
        <v>0</v>
      </c>
      <c r="Z19" s="23"/>
      <c r="AA19" s="23"/>
      <c r="AB19" s="23"/>
      <c r="AC19" s="23">
        <v>0</v>
      </c>
      <c r="AD19" s="23"/>
      <c r="AE19" s="23">
        <v>29321.904035804488</v>
      </c>
      <c r="AF19" s="23">
        <v>0</v>
      </c>
      <c r="AG19" s="23"/>
      <c r="AH19" s="23">
        <v>0</v>
      </c>
      <c r="AI19" s="23">
        <v>159401.37492761301</v>
      </c>
      <c r="AJ19" s="23"/>
      <c r="AK19" s="23">
        <v>50862.319893921769</v>
      </c>
      <c r="AL19" s="23"/>
      <c r="AM19" s="23"/>
      <c r="AN19" s="23">
        <v>0</v>
      </c>
      <c r="AO19" s="23">
        <v>0</v>
      </c>
      <c r="AP19" s="23"/>
      <c r="AQ19" s="23"/>
      <c r="AR19" s="23">
        <v>0</v>
      </c>
      <c r="AS19" s="23"/>
      <c r="AT19" s="23">
        <v>0</v>
      </c>
      <c r="AU19" s="23">
        <v>129404.92664566718</v>
      </c>
      <c r="AV19" s="23"/>
      <c r="AW19" s="23"/>
      <c r="AX19" s="23">
        <v>0</v>
      </c>
      <c r="AY19" s="23"/>
      <c r="AZ19" s="23"/>
      <c r="BA19" s="23">
        <v>0</v>
      </c>
      <c r="BB19" s="23"/>
      <c r="BC19" s="23">
        <v>0</v>
      </c>
      <c r="BD19" s="23">
        <v>0</v>
      </c>
      <c r="BE19" s="23"/>
      <c r="BF19" s="23"/>
      <c r="BG19" s="23">
        <v>2799.6680321121612</v>
      </c>
      <c r="BH19" s="23"/>
      <c r="BI19" s="23"/>
      <c r="BJ19" s="23">
        <v>0</v>
      </c>
      <c r="BK19" s="23"/>
      <c r="BL19" s="23"/>
      <c r="BM19" s="23">
        <v>0</v>
      </c>
      <c r="BN19" s="23"/>
      <c r="BO19" s="23">
        <v>50398.874604493722</v>
      </c>
      <c r="BP19" s="23">
        <v>0</v>
      </c>
      <c r="BQ19" s="23"/>
      <c r="BR19" s="23"/>
      <c r="BS19" s="23">
        <v>0</v>
      </c>
      <c r="BT19" s="23"/>
      <c r="BU19" s="23">
        <v>0</v>
      </c>
      <c r="BV19" s="23"/>
      <c r="BW19" s="23"/>
      <c r="BX19" s="23"/>
      <c r="BY19" s="23">
        <v>0</v>
      </c>
      <c r="BZ19" s="23"/>
      <c r="CA19" s="23">
        <v>0</v>
      </c>
      <c r="CB19" s="23"/>
      <c r="CC19" s="23"/>
      <c r="CD19" s="23"/>
      <c r="CE19" s="23">
        <v>0</v>
      </c>
      <c r="CF19" s="23"/>
      <c r="CG19" s="23">
        <v>0</v>
      </c>
      <c r="CH19" s="23"/>
      <c r="CI19" s="23"/>
      <c r="CJ19" s="23">
        <v>111315.32100199463</v>
      </c>
      <c r="CK19" s="23">
        <v>34089.138443733187</v>
      </c>
      <c r="CL19" s="23" t="s">
        <v>291</v>
      </c>
      <c r="CM19" s="23"/>
      <c r="CN19" s="23">
        <v>0</v>
      </c>
      <c r="CO19" s="23"/>
      <c r="CP19" s="23">
        <v>0</v>
      </c>
      <c r="CQ19" s="23"/>
      <c r="CR19" s="23"/>
      <c r="CS19" s="23"/>
      <c r="CT19" s="23">
        <v>0</v>
      </c>
      <c r="CU19" s="23"/>
      <c r="CV19" s="23">
        <v>0</v>
      </c>
      <c r="CW19" s="23">
        <v>0</v>
      </c>
      <c r="CX19" s="23"/>
    </row>
    <row r="20" spans="1:102">
      <c r="A20" s="25">
        <v>88</v>
      </c>
      <c r="B20" s="24" t="s">
        <v>217</v>
      </c>
      <c r="C20" s="26" t="s">
        <v>218</v>
      </c>
      <c r="D20" s="23"/>
      <c r="E20" s="23">
        <v>0</v>
      </c>
      <c r="F20" s="23"/>
      <c r="G20" s="23">
        <v>0</v>
      </c>
      <c r="H20" s="23">
        <v>0</v>
      </c>
      <c r="I20" s="23"/>
      <c r="J20" s="23">
        <v>0</v>
      </c>
      <c r="K20" s="23">
        <v>0</v>
      </c>
      <c r="L20" s="23"/>
      <c r="M20" s="23"/>
      <c r="N20" s="23">
        <v>0</v>
      </c>
      <c r="O20" s="23"/>
      <c r="P20" s="23"/>
      <c r="Q20" s="23">
        <v>0</v>
      </c>
      <c r="R20" s="23"/>
      <c r="S20" s="23"/>
      <c r="T20" s="23">
        <v>0</v>
      </c>
      <c r="U20" s="23"/>
      <c r="V20" s="23">
        <v>0</v>
      </c>
      <c r="W20" s="23">
        <v>0</v>
      </c>
      <c r="X20" s="23"/>
      <c r="Y20" s="23">
        <v>0</v>
      </c>
      <c r="Z20" s="23"/>
      <c r="AA20" s="23"/>
      <c r="AB20" s="23"/>
      <c r="AC20" s="23">
        <v>0</v>
      </c>
      <c r="AD20" s="23"/>
      <c r="AE20" s="23">
        <v>0</v>
      </c>
      <c r="AF20" s="23">
        <v>0</v>
      </c>
      <c r="AG20" s="23"/>
      <c r="AH20" s="23">
        <v>0</v>
      </c>
      <c r="AI20" s="23">
        <v>0</v>
      </c>
      <c r="AJ20" s="23"/>
      <c r="AK20" s="23">
        <v>0</v>
      </c>
      <c r="AL20" s="23"/>
      <c r="AM20" s="23"/>
      <c r="AN20" s="23">
        <v>0</v>
      </c>
      <c r="AO20" s="23">
        <v>0</v>
      </c>
      <c r="AP20" s="23"/>
      <c r="AQ20" s="23"/>
      <c r="AR20" s="23">
        <v>0</v>
      </c>
      <c r="AS20" s="23"/>
      <c r="AT20" s="23">
        <v>0</v>
      </c>
      <c r="AU20" s="23">
        <v>0</v>
      </c>
      <c r="AV20" s="23"/>
      <c r="AW20" s="23"/>
      <c r="AX20" s="23">
        <v>14084.857710855398</v>
      </c>
      <c r="AY20" s="23"/>
      <c r="AZ20" s="23"/>
      <c r="BA20" s="23">
        <v>0</v>
      </c>
      <c r="BB20" s="23"/>
      <c r="BC20" s="23">
        <v>0</v>
      </c>
      <c r="BD20" s="23">
        <v>0</v>
      </c>
      <c r="BE20" s="23"/>
      <c r="BF20" s="23"/>
      <c r="BG20" s="23">
        <v>0</v>
      </c>
      <c r="BH20" s="23"/>
      <c r="BI20" s="23"/>
      <c r="BJ20" s="23">
        <v>0</v>
      </c>
      <c r="BK20" s="23"/>
      <c r="BL20" s="23"/>
      <c r="BM20" s="23">
        <v>0</v>
      </c>
      <c r="BN20" s="23"/>
      <c r="BO20" s="23">
        <v>0</v>
      </c>
      <c r="BP20" s="23">
        <v>0</v>
      </c>
      <c r="BQ20" s="23"/>
      <c r="BR20" s="23"/>
      <c r="BS20" s="23">
        <v>0</v>
      </c>
      <c r="BT20" s="23"/>
      <c r="BU20" s="23">
        <v>0</v>
      </c>
      <c r="BV20" s="23"/>
      <c r="BW20" s="23"/>
      <c r="BX20" s="23"/>
      <c r="BY20" s="23">
        <v>0</v>
      </c>
      <c r="BZ20" s="23"/>
      <c r="CA20" s="23">
        <v>0</v>
      </c>
      <c r="CB20" s="23"/>
      <c r="CC20" s="23"/>
      <c r="CD20" s="23"/>
      <c r="CE20" s="23">
        <v>7220.0560152854814</v>
      </c>
      <c r="CF20" s="23"/>
      <c r="CG20" s="23">
        <v>0</v>
      </c>
      <c r="CH20" s="23"/>
      <c r="CI20" s="23"/>
      <c r="CJ20" s="23">
        <v>0</v>
      </c>
      <c r="CK20" s="23">
        <v>0</v>
      </c>
      <c r="CL20" s="23"/>
      <c r="CM20" s="23"/>
      <c r="CN20" s="23">
        <v>0</v>
      </c>
      <c r="CO20" s="23"/>
      <c r="CP20" s="23">
        <v>0</v>
      </c>
      <c r="CQ20" s="23"/>
      <c r="CR20" s="23"/>
      <c r="CS20" s="23"/>
      <c r="CT20" s="23">
        <v>0</v>
      </c>
      <c r="CU20" s="23"/>
      <c r="CV20" s="23">
        <v>0</v>
      </c>
      <c r="CW20" s="23">
        <v>0</v>
      </c>
      <c r="CX20" s="23"/>
    </row>
    <row r="21" spans="1:102">
      <c r="A21" s="25"/>
      <c r="B21" s="24" t="s">
        <v>219</v>
      </c>
      <c r="C21" s="24" t="s">
        <v>220</v>
      </c>
      <c r="D21" s="23"/>
      <c r="E21" s="23">
        <v>0</v>
      </c>
      <c r="F21" s="23"/>
      <c r="G21" s="23">
        <v>0</v>
      </c>
      <c r="H21" s="23">
        <v>0</v>
      </c>
      <c r="I21" s="23"/>
      <c r="J21" s="23">
        <v>63447.026205350514</v>
      </c>
      <c r="K21" s="23">
        <v>402941.09755304037</v>
      </c>
      <c r="L21" s="23" t="s">
        <v>291</v>
      </c>
      <c r="M21" s="23"/>
      <c r="N21" s="23">
        <v>386515.30380851094</v>
      </c>
      <c r="O21" s="23" t="s">
        <v>244</v>
      </c>
      <c r="P21" s="23"/>
      <c r="Q21" s="23">
        <v>341234.2261824999</v>
      </c>
      <c r="R21" s="23" t="s">
        <v>291</v>
      </c>
      <c r="S21" s="23"/>
      <c r="T21" s="23">
        <v>0</v>
      </c>
      <c r="U21" s="23"/>
      <c r="V21" s="23">
        <v>0</v>
      </c>
      <c r="W21" s="23">
        <v>0</v>
      </c>
      <c r="X21" s="23"/>
      <c r="Y21" s="23">
        <v>0</v>
      </c>
      <c r="Z21" s="23"/>
      <c r="AA21" s="23" t="s">
        <v>244</v>
      </c>
      <c r="AB21" s="23"/>
      <c r="AC21" s="23">
        <v>0</v>
      </c>
      <c r="AD21" s="23"/>
      <c r="AE21" s="23">
        <v>0</v>
      </c>
      <c r="AF21" s="23">
        <v>0</v>
      </c>
      <c r="AG21" s="23"/>
      <c r="AH21" s="23">
        <v>0</v>
      </c>
      <c r="AI21" s="23">
        <v>0</v>
      </c>
      <c r="AJ21" s="23"/>
      <c r="AK21" s="23">
        <v>181634.71608136847</v>
      </c>
      <c r="AL21" s="23"/>
      <c r="AM21" s="23" t="s">
        <v>291</v>
      </c>
      <c r="AN21" s="23">
        <v>0</v>
      </c>
      <c r="AO21" s="23">
        <v>0</v>
      </c>
      <c r="AP21" s="23"/>
      <c r="AQ21" s="23"/>
      <c r="AR21" s="23">
        <v>0</v>
      </c>
      <c r="AS21" s="23"/>
      <c r="AT21" s="23">
        <v>6690.6507434278501</v>
      </c>
      <c r="AU21" s="23">
        <v>0</v>
      </c>
      <c r="AV21" s="23" t="s">
        <v>291</v>
      </c>
      <c r="AW21" s="23"/>
      <c r="AX21" s="23">
        <v>0</v>
      </c>
      <c r="AY21" s="23"/>
      <c r="AZ21" s="23"/>
      <c r="BA21" s="23">
        <v>0</v>
      </c>
      <c r="BB21" s="23"/>
      <c r="BC21" s="23">
        <v>1875.3437690723708</v>
      </c>
      <c r="BD21" s="23">
        <v>530938.29604407493</v>
      </c>
      <c r="BE21" s="23" t="s">
        <v>244</v>
      </c>
      <c r="BF21" s="23"/>
      <c r="BG21" s="23">
        <v>0</v>
      </c>
      <c r="BH21" s="23"/>
      <c r="BI21" s="23"/>
      <c r="BJ21" s="23">
        <v>0</v>
      </c>
      <c r="BK21" s="23"/>
      <c r="BL21" s="23"/>
      <c r="BM21" s="23">
        <v>699.26252989444083</v>
      </c>
      <c r="BN21" s="23"/>
      <c r="BO21" s="23">
        <v>28607.177884531568</v>
      </c>
      <c r="BP21" s="23">
        <v>2291159.640561414</v>
      </c>
      <c r="BQ21" s="23" t="s">
        <v>291</v>
      </c>
      <c r="BR21" s="23"/>
      <c r="BS21" s="23">
        <v>0</v>
      </c>
      <c r="BT21" s="23"/>
      <c r="BU21" s="23">
        <v>0</v>
      </c>
      <c r="BV21" s="23"/>
      <c r="BW21" s="23"/>
      <c r="BX21" s="23"/>
      <c r="BY21" s="23">
        <v>0</v>
      </c>
      <c r="BZ21" s="23"/>
      <c r="CA21" s="23">
        <v>0</v>
      </c>
      <c r="CB21" s="23"/>
      <c r="CC21" s="23"/>
      <c r="CD21" s="23"/>
      <c r="CE21" s="23">
        <v>0</v>
      </c>
      <c r="CF21" s="23"/>
      <c r="CG21" s="23">
        <v>0</v>
      </c>
      <c r="CH21" s="23"/>
      <c r="CI21" s="23"/>
      <c r="CJ21" s="23">
        <v>4064.2962489968904</v>
      </c>
      <c r="CK21" s="23">
        <v>411665.62712160806</v>
      </c>
      <c r="CL21" s="23" t="s">
        <v>291</v>
      </c>
      <c r="CM21" s="23"/>
      <c r="CN21" s="23">
        <v>0</v>
      </c>
      <c r="CO21" s="23"/>
      <c r="CP21" s="23">
        <v>0</v>
      </c>
      <c r="CQ21" s="23"/>
      <c r="CR21" s="23"/>
      <c r="CS21" s="23"/>
      <c r="CT21" s="23">
        <v>530938.29604407493</v>
      </c>
      <c r="CU21" s="23"/>
      <c r="CV21" s="23">
        <v>0</v>
      </c>
      <c r="CW21" s="23">
        <v>530938.29604407493</v>
      </c>
      <c r="CX21" s="23" t="s">
        <v>244</v>
      </c>
    </row>
    <row r="22" spans="1:102">
      <c r="A22" s="25">
        <v>89</v>
      </c>
      <c r="B22" s="24" t="s">
        <v>221</v>
      </c>
      <c r="C22" s="26" t="s">
        <v>222</v>
      </c>
      <c r="D22" s="23"/>
      <c r="E22" s="23">
        <v>0</v>
      </c>
      <c r="F22" s="23"/>
      <c r="G22" s="23">
        <v>0</v>
      </c>
      <c r="H22" s="23">
        <v>0</v>
      </c>
      <c r="I22" s="23"/>
      <c r="J22" s="23">
        <v>0</v>
      </c>
      <c r="K22" s="23">
        <v>0</v>
      </c>
      <c r="L22" s="23"/>
      <c r="M22" s="23"/>
      <c r="N22" s="23">
        <v>0</v>
      </c>
      <c r="O22" s="23"/>
      <c r="P22" s="23"/>
      <c r="Q22" s="23">
        <v>0</v>
      </c>
      <c r="R22" s="23"/>
      <c r="S22" s="23"/>
      <c r="T22" s="23">
        <v>0</v>
      </c>
      <c r="U22" s="23"/>
      <c r="V22" s="23">
        <v>0</v>
      </c>
      <c r="W22" s="23">
        <v>0</v>
      </c>
      <c r="X22" s="23"/>
      <c r="Y22" s="23">
        <v>0</v>
      </c>
      <c r="Z22" s="23"/>
      <c r="AA22" s="23"/>
      <c r="AB22" s="23"/>
      <c r="AC22" s="23">
        <v>0</v>
      </c>
      <c r="AD22" s="23"/>
      <c r="AE22" s="23">
        <v>0</v>
      </c>
      <c r="AF22" s="23">
        <v>0</v>
      </c>
      <c r="AG22" s="23"/>
      <c r="AH22" s="23">
        <v>0</v>
      </c>
      <c r="AI22" s="23">
        <v>0</v>
      </c>
      <c r="AJ22" s="23"/>
      <c r="AK22" s="23">
        <v>0</v>
      </c>
      <c r="AL22" s="23"/>
      <c r="AM22" s="23"/>
      <c r="AN22" s="23">
        <v>0</v>
      </c>
      <c r="AO22" s="23">
        <v>0</v>
      </c>
      <c r="AP22" s="23"/>
      <c r="AQ22" s="23"/>
      <c r="AR22" s="23">
        <v>0</v>
      </c>
      <c r="AS22" s="23"/>
      <c r="AT22" s="23">
        <v>0</v>
      </c>
      <c r="AU22" s="23">
        <v>0</v>
      </c>
      <c r="AV22" s="23"/>
      <c r="AW22" s="23"/>
      <c r="AX22" s="23">
        <v>0</v>
      </c>
      <c r="AY22" s="23"/>
      <c r="AZ22" s="23"/>
      <c r="BA22" s="23">
        <v>0</v>
      </c>
      <c r="BB22" s="23"/>
      <c r="BC22" s="23">
        <v>0</v>
      </c>
      <c r="BD22" s="23">
        <v>0</v>
      </c>
      <c r="BE22" s="23"/>
      <c r="BF22" s="23"/>
      <c r="BG22" s="23">
        <v>0</v>
      </c>
      <c r="BH22" s="23"/>
      <c r="BI22" s="23"/>
      <c r="BJ22" s="23">
        <v>0</v>
      </c>
      <c r="BK22" s="23"/>
      <c r="BL22" s="23"/>
      <c r="BM22" s="23">
        <v>0</v>
      </c>
      <c r="BN22" s="23"/>
      <c r="BO22" s="23">
        <v>0</v>
      </c>
      <c r="BP22" s="23">
        <v>0</v>
      </c>
      <c r="BQ22" s="23"/>
      <c r="BR22" s="23"/>
      <c r="BS22" s="23">
        <v>0</v>
      </c>
      <c r="BT22" s="23"/>
      <c r="BU22" s="23">
        <v>0</v>
      </c>
      <c r="BV22" s="23"/>
      <c r="BW22" s="23"/>
      <c r="BX22" s="23"/>
      <c r="BY22" s="23">
        <v>0</v>
      </c>
      <c r="BZ22" s="23"/>
      <c r="CA22" s="23">
        <v>0</v>
      </c>
      <c r="CB22" s="23"/>
      <c r="CC22" s="23"/>
      <c r="CD22" s="23"/>
      <c r="CE22" s="23">
        <v>0</v>
      </c>
      <c r="CF22" s="23"/>
      <c r="CG22" s="23">
        <v>0</v>
      </c>
      <c r="CH22" s="23"/>
      <c r="CI22" s="23"/>
      <c r="CJ22" s="23">
        <v>0</v>
      </c>
      <c r="CK22" s="23">
        <v>0</v>
      </c>
      <c r="CL22" s="23"/>
      <c r="CM22" s="23"/>
      <c r="CN22" s="23">
        <v>0</v>
      </c>
      <c r="CO22" s="23"/>
      <c r="CP22" s="23">
        <v>0</v>
      </c>
      <c r="CQ22" s="23"/>
      <c r="CR22" s="23"/>
      <c r="CS22" s="23"/>
      <c r="CT22" s="23">
        <v>0</v>
      </c>
      <c r="CU22" s="23"/>
      <c r="CV22" s="23">
        <v>0</v>
      </c>
      <c r="CW22" s="23">
        <v>0</v>
      </c>
      <c r="CX22" s="23"/>
    </row>
    <row r="23" spans="1:102">
      <c r="A23" s="25">
        <v>90</v>
      </c>
      <c r="B23" s="24" t="s">
        <v>223</v>
      </c>
      <c r="C23" s="26" t="s">
        <v>224</v>
      </c>
      <c r="D23" s="23"/>
      <c r="E23" s="23">
        <v>0</v>
      </c>
      <c r="F23" s="23"/>
      <c r="G23" s="23">
        <v>0</v>
      </c>
      <c r="H23" s="23">
        <v>0</v>
      </c>
      <c r="I23" s="23"/>
      <c r="J23" s="23">
        <v>0</v>
      </c>
      <c r="K23" s="23">
        <v>0</v>
      </c>
      <c r="L23" s="23"/>
      <c r="M23" s="23"/>
      <c r="N23" s="23">
        <v>0</v>
      </c>
      <c r="O23" s="23"/>
      <c r="P23" s="23"/>
      <c r="Q23" s="23">
        <v>0</v>
      </c>
      <c r="R23" s="23"/>
      <c r="S23" s="23"/>
      <c r="T23" s="23">
        <v>0</v>
      </c>
      <c r="U23" s="23"/>
      <c r="V23" s="23">
        <v>0</v>
      </c>
      <c r="W23" s="23">
        <v>0</v>
      </c>
      <c r="X23" s="23"/>
      <c r="Y23" s="23">
        <v>0</v>
      </c>
      <c r="Z23" s="23"/>
      <c r="AA23" s="23"/>
      <c r="AB23" s="23"/>
      <c r="AC23" s="23">
        <v>0</v>
      </c>
      <c r="AD23" s="23"/>
      <c r="AE23" s="23">
        <v>0</v>
      </c>
      <c r="AF23" s="23">
        <v>0</v>
      </c>
      <c r="AG23" s="23"/>
      <c r="AH23" s="23">
        <v>0</v>
      </c>
      <c r="AI23" s="23">
        <v>0</v>
      </c>
      <c r="AJ23" s="23"/>
      <c r="AK23" s="23">
        <v>0</v>
      </c>
      <c r="AL23" s="23"/>
      <c r="AM23" s="23"/>
      <c r="AN23" s="23">
        <v>14249.42521817313</v>
      </c>
      <c r="AO23" s="23">
        <v>0</v>
      </c>
      <c r="AP23" s="23"/>
      <c r="AQ23" s="23"/>
      <c r="AR23" s="23">
        <v>0</v>
      </c>
      <c r="AS23" s="23"/>
      <c r="AT23" s="23">
        <v>0</v>
      </c>
      <c r="AU23" s="23">
        <v>0</v>
      </c>
      <c r="AV23" s="23"/>
      <c r="AW23" s="23"/>
      <c r="AX23" s="23">
        <v>0</v>
      </c>
      <c r="AY23" s="23"/>
      <c r="AZ23" s="23"/>
      <c r="BA23" s="23">
        <v>0</v>
      </c>
      <c r="BB23" s="23"/>
      <c r="BC23" s="23">
        <v>0</v>
      </c>
      <c r="BD23" s="23">
        <v>0</v>
      </c>
      <c r="BE23" s="23"/>
      <c r="BF23" s="23"/>
      <c r="BG23" s="23">
        <v>0</v>
      </c>
      <c r="BH23" s="23"/>
      <c r="BI23" s="23"/>
      <c r="BJ23" s="23">
        <v>0</v>
      </c>
      <c r="BK23" s="23"/>
      <c r="BL23" s="23"/>
      <c r="BM23" s="23">
        <v>0</v>
      </c>
      <c r="BN23" s="23"/>
      <c r="BO23" s="23">
        <v>0</v>
      </c>
      <c r="BP23" s="23">
        <v>0</v>
      </c>
      <c r="BQ23" s="23"/>
      <c r="BR23" s="23"/>
      <c r="BS23" s="23">
        <v>0</v>
      </c>
      <c r="BT23" s="23"/>
      <c r="BU23" s="23">
        <v>0</v>
      </c>
      <c r="BV23" s="23"/>
      <c r="BW23" s="23"/>
      <c r="BX23" s="23"/>
      <c r="BY23" s="23">
        <v>0</v>
      </c>
      <c r="BZ23" s="23"/>
      <c r="CA23" s="23">
        <v>0</v>
      </c>
      <c r="CB23" s="23"/>
      <c r="CC23" s="23"/>
      <c r="CD23" s="23"/>
      <c r="CE23" s="23">
        <v>0</v>
      </c>
      <c r="CF23" s="23"/>
      <c r="CG23" s="23">
        <v>0</v>
      </c>
      <c r="CH23" s="23"/>
      <c r="CI23" s="23"/>
      <c r="CJ23" s="23">
        <v>0</v>
      </c>
      <c r="CK23" s="23">
        <v>0</v>
      </c>
      <c r="CL23" s="23"/>
      <c r="CM23" s="23"/>
      <c r="CN23" s="23">
        <v>0</v>
      </c>
      <c r="CO23" s="23"/>
      <c r="CP23" s="23">
        <v>0</v>
      </c>
      <c r="CQ23" s="23"/>
      <c r="CR23" s="23"/>
      <c r="CS23" s="23"/>
      <c r="CT23" s="23">
        <v>0</v>
      </c>
      <c r="CU23" s="23"/>
      <c r="CV23" s="23">
        <v>0</v>
      </c>
      <c r="CW23" s="23">
        <v>0</v>
      </c>
      <c r="CX23" s="23"/>
    </row>
    <row r="24" spans="1:102">
      <c r="A24" s="25"/>
      <c r="B24" s="24" t="s">
        <v>225</v>
      </c>
      <c r="C24" s="24" t="s">
        <v>226</v>
      </c>
      <c r="D24" s="23"/>
      <c r="E24" s="23">
        <v>0</v>
      </c>
      <c r="F24" s="23"/>
      <c r="G24" s="23">
        <v>0</v>
      </c>
      <c r="H24" s="23">
        <v>0</v>
      </c>
      <c r="I24" s="23"/>
      <c r="J24" s="23">
        <v>0</v>
      </c>
      <c r="K24" s="23">
        <v>0</v>
      </c>
      <c r="L24" s="23"/>
      <c r="M24" s="23"/>
      <c r="N24" s="23">
        <v>0</v>
      </c>
      <c r="O24" s="23"/>
      <c r="P24" s="23"/>
      <c r="Q24" s="23">
        <v>0</v>
      </c>
      <c r="R24" s="23"/>
      <c r="S24" s="23"/>
      <c r="T24" s="23">
        <v>0</v>
      </c>
      <c r="U24" s="23"/>
      <c r="V24" s="23">
        <v>0</v>
      </c>
      <c r="W24" s="23">
        <v>0</v>
      </c>
      <c r="X24" s="23"/>
      <c r="Y24" s="23">
        <v>13174.207181660126</v>
      </c>
      <c r="Z24" s="23"/>
      <c r="AA24" s="23" t="s">
        <v>194</v>
      </c>
      <c r="AB24" s="23"/>
      <c r="AC24" s="23">
        <v>0</v>
      </c>
      <c r="AD24" s="23"/>
      <c r="AE24" s="23">
        <v>0</v>
      </c>
      <c r="AF24" s="23">
        <v>0</v>
      </c>
      <c r="AG24" s="23"/>
      <c r="AH24" s="23">
        <v>0</v>
      </c>
      <c r="AI24" s="23">
        <v>0</v>
      </c>
      <c r="AJ24" s="23"/>
      <c r="AK24" s="23">
        <v>0</v>
      </c>
      <c r="AL24" s="23"/>
      <c r="AM24" s="23"/>
      <c r="AN24" s="23">
        <v>1508.1484621766181</v>
      </c>
      <c r="AO24" s="23">
        <v>0</v>
      </c>
      <c r="AP24" s="23"/>
      <c r="AQ24" s="23"/>
      <c r="AR24" s="23">
        <v>0</v>
      </c>
      <c r="AS24" s="23"/>
      <c r="AT24" s="23">
        <v>0</v>
      </c>
      <c r="AU24" s="23">
        <v>0</v>
      </c>
      <c r="AV24" s="23"/>
      <c r="AW24" s="23"/>
      <c r="AX24" s="23">
        <v>0</v>
      </c>
      <c r="AY24" s="23"/>
      <c r="AZ24" s="23"/>
      <c r="BA24" s="23">
        <v>0</v>
      </c>
      <c r="BB24" s="23"/>
      <c r="BC24" s="23">
        <v>0</v>
      </c>
      <c r="BD24" s="23">
        <v>0</v>
      </c>
      <c r="BE24" s="23"/>
      <c r="BF24" s="23"/>
      <c r="BG24" s="23">
        <v>0</v>
      </c>
      <c r="BH24" s="23"/>
      <c r="BI24" s="23"/>
      <c r="BJ24" s="23">
        <v>0</v>
      </c>
      <c r="BK24" s="23"/>
      <c r="BL24" s="23"/>
      <c r="BM24" s="23">
        <v>0</v>
      </c>
      <c r="BN24" s="23"/>
      <c r="BO24" s="23">
        <v>0</v>
      </c>
      <c r="BP24" s="23">
        <v>0</v>
      </c>
      <c r="BQ24" s="23"/>
      <c r="BR24" s="23"/>
      <c r="BS24" s="23">
        <v>0</v>
      </c>
      <c r="BT24" s="23"/>
      <c r="BU24" s="23">
        <v>8130.853465022009</v>
      </c>
      <c r="BV24" s="23"/>
      <c r="BW24" s="23" t="s">
        <v>194</v>
      </c>
      <c r="BX24" s="23"/>
      <c r="BY24" s="23">
        <v>0</v>
      </c>
      <c r="BZ24" s="23"/>
      <c r="CA24" s="23">
        <v>3817.1985449885751</v>
      </c>
      <c r="CB24" s="23"/>
      <c r="CC24" s="23"/>
      <c r="CD24" s="23"/>
      <c r="CE24" s="23">
        <v>0</v>
      </c>
      <c r="CF24" s="23"/>
      <c r="CG24" s="23">
        <v>3532.9410304943076</v>
      </c>
      <c r="CH24" s="23"/>
      <c r="CI24" s="23"/>
      <c r="CJ24" s="23">
        <v>0</v>
      </c>
      <c r="CK24" s="23">
        <v>0</v>
      </c>
      <c r="CL24" s="23"/>
      <c r="CM24" s="23"/>
      <c r="CN24" s="23">
        <v>0</v>
      </c>
      <c r="CO24" s="23"/>
      <c r="CP24" s="23">
        <v>3607.5477925260921</v>
      </c>
      <c r="CQ24" s="23"/>
      <c r="CR24" s="23" t="s">
        <v>194</v>
      </c>
      <c r="CS24" s="23"/>
      <c r="CT24" s="23">
        <v>0</v>
      </c>
      <c r="CU24" s="23"/>
      <c r="CV24" s="23">
        <v>0</v>
      </c>
      <c r="CW24" s="23">
        <v>0</v>
      </c>
      <c r="CX24" s="23"/>
    </row>
    <row r="25" spans="1:102">
      <c r="A25" s="25">
        <v>91</v>
      </c>
      <c r="B25" s="24" t="s">
        <v>227</v>
      </c>
      <c r="C25" s="26" t="s">
        <v>228</v>
      </c>
      <c r="D25" s="23"/>
      <c r="E25" s="23">
        <v>0</v>
      </c>
      <c r="F25" s="23"/>
      <c r="G25" s="23">
        <v>0</v>
      </c>
      <c r="H25" s="23">
        <v>0</v>
      </c>
      <c r="I25" s="23"/>
      <c r="J25" s="23">
        <v>0</v>
      </c>
      <c r="K25" s="23">
        <v>0</v>
      </c>
      <c r="L25" s="23"/>
      <c r="M25" s="23"/>
      <c r="N25" s="23">
        <v>0</v>
      </c>
      <c r="O25" s="23"/>
      <c r="P25" s="23"/>
      <c r="Q25" s="23">
        <v>0</v>
      </c>
      <c r="R25" s="23"/>
      <c r="S25" s="23"/>
      <c r="T25" s="23">
        <v>0</v>
      </c>
      <c r="U25" s="23"/>
      <c r="V25" s="23">
        <v>0</v>
      </c>
      <c r="W25" s="23">
        <v>0</v>
      </c>
      <c r="X25" s="23"/>
      <c r="Y25" s="23">
        <v>0</v>
      </c>
      <c r="Z25" s="23"/>
      <c r="AA25" s="23"/>
      <c r="AB25" s="23"/>
      <c r="AC25" s="23">
        <v>0</v>
      </c>
      <c r="AD25" s="23"/>
      <c r="AE25" s="23">
        <v>0</v>
      </c>
      <c r="AF25" s="23">
        <v>0</v>
      </c>
      <c r="AG25" s="23"/>
      <c r="AH25" s="23">
        <v>0</v>
      </c>
      <c r="AI25" s="23">
        <v>0</v>
      </c>
      <c r="AJ25" s="23"/>
      <c r="AK25" s="23">
        <v>0</v>
      </c>
      <c r="AL25" s="23"/>
      <c r="AM25" s="23"/>
      <c r="AN25" s="23">
        <v>0</v>
      </c>
      <c r="AO25" s="23">
        <v>0</v>
      </c>
      <c r="AP25" s="23"/>
      <c r="AQ25" s="23"/>
      <c r="AR25" s="23">
        <v>0</v>
      </c>
      <c r="AS25" s="23"/>
      <c r="AT25" s="23">
        <v>0</v>
      </c>
      <c r="AU25" s="23">
        <v>0</v>
      </c>
      <c r="AV25" s="23"/>
      <c r="AW25" s="23"/>
      <c r="AX25" s="23">
        <v>0</v>
      </c>
      <c r="AY25" s="23"/>
      <c r="AZ25" s="23"/>
      <c r="BA25" s="23">
        <v>0</v>
      </c>
      <c r="BB25" s="23"/>
      <c r="BC25" s="23">
        <v>0</v>
      </c>
      <c r="BD25" s="23">
        <v>0</v>
      </c>
      <c r="BE25" s="23"/>
      <c r="BF25" s="23"/>
      <c r="BG25" s="23">
        <v>0</v>
      </c>
      <c r="BH25" s="23"/>
      <c r="BI25" s="23"/>
      <c r="BJ25" s="23">
        <v>0</v>
      </c>
      <c r="BK25" s="23"/>
      <c r="BL25" s="23"/>
      <c r="BM25" s="23">
        <v>0</v>
      </c>
      <c r="BN25" s="23"/>
      <c r="BO25" s="23">
        <v>0</v>
      </c>
      <c r="BP25" s="23">
        <v>0</v>
      </c>
      <c r="BQ25" s="23"/>
      <c r="BR25" s="23"/>
      <c r="BS25" s="23">
        <v>0</v>
      </c>
      <c r="BT25" s="23"/>
      <c r="BU25" s="23">
        <v>0</v>
      </c>
      <c r="BV25" s="23"/>
      <c r="BW25" s="23"/>
      <c r="BX25" s="23"/>
      <c r="BY25" s="23">
        <v>0</v>
      </c>
      <c r="BZ25" s="23"/>
      <c r="CA25" s="23">
        <v>0</v>
      </c>
      <c r="CB25" s="23"/>
      <c r="CC25" s="23"/>
      <c r="CD25" s="23"/>
      <c r="CE25" s="23">
        <v>0</v>
      </c>
      <c r="CF25" s="23"/>
      <c r="CG25" s="23">
        <v>0</v>
      </c>
      <c r="CH25" s="23"/>
      <c r="CI25" s="23"/>
      <c r="CJ25" s="23">
        <v>0</v>
      </c>
      <c r="CK25" s="23">
        <v>0</v>
      </c>
      <c r="CL25" s="23"/>
      <c r="CM25" s="23"/>
      <c r="CN25" s="23">
        <v>0</v>
      </c>
      <c r="CO25" s="23"/>
      <c r="CP25" s="23">
        <v>0</v>
      </c>
      <c r="CQ25" s="23"/>
      <c r="CR25" s="23"/>
      <c r="CS25" s="23"/>
      <c r="CT25" s="23">
        <v>0</v>
      </c>
      <c r="CU25" s="23"/>
      <c r="CV25" s="23">
        <v>0</v>
      </c>
      <c r="CW25" s="23">
        <v>0</v>
      </c>
      <c r="CX25" s="23"/>
    </row>
    <row r="26" spans="1:102">
      <c r="A26" s="25">
        <v>92</v>
      </c>
      <c r="B26" s="24" t="s">
        <v>229</v>
      </c>
      <c r="C26" s="26" t="s">
        <v>230</v>
      </c>
      <c r="D26" s="23"/>
      <c r="E26" s="23">
        <v>0</v>
      </c>
      <c r="F26" s="23"/>
      <c r="G26" s="23">
        <v>0</v>
      </c>
      <c r="H26" s="23">
        <v>0</v>
      </c>
      <c r="I26" s="23"/>
      <c r="J26" s="23">
        <v>0</v>
      </c>
      <c r="K26" s="23">
        <v>0</v>
      </c>
      <c r="L26" s="23"/>
      <c r="M26" s="23"/>
      <c r="N26" s="23">
        <v>0</v>
      </c>
      <c r="O26" s="23"/>
      <c r="P26" s="23"/>
      <c r="Q26" s="23">
        <v>0</v>
      </c>
      <c r="R26" s="23"/>
      <c r="S26" s="23"/>
      <c r="T26" s="23">
        <v>0</v>
      </c>
      <c r="U26" s="23"/>
      <c r="V26" s="23">
        <v>0</v>
      </c>
      <c r="W26" s="23">
        <v>0</v>
      </c>
      <c r="X26" s="23"/>
      <c r="Y26" s="23">
        <v>0</v>
      </c>
      <c r="Z26" s="23"/>
      <c r="AA26" s="23"/>
      <c r="AB26" s="23"/>
      <c r="AC26" s="23">
        <v>0</v>
      </c>
      <c r="AD26" s="23"/>
      <c r="AE26" s="23">
        <v>0</v>
      </c>
      <c r="AF26" s="23">
        <v>0</v>
      </c>
      <c r="AG26" s="23"/>
      <c r="AH26" s="23">
        <v>0</v>
      </c>
      <c r="AI26" s="23">
        <v>0</v>
      </c>
      <c r="AJ26" s="23"/>
      <c r="AK26" s="23">
        <v>0</v>
      </c>
      <c r="AL26" s="23"/>
      <c r="AM26" s="23"/>
      <c r="AN26" s="23">
        <v>14326.805807215947</v>
      </c>
      <c r="AO26" s="23">
        <v>0</v>
      </c>
      <c r="AP26" s="23"/>
      <c r="AQ26" s="23"/>
      <c r="AR26" s="23">
        <v>0</v>
      </c>
      <c r="AS26" s="23"/>
      <c r="AT26" s="23">
        <v>0</v>
      </c>
      <c r="AU26" s="23">
        <v>0</v>
      </c>
      <c r="AV26" s="23"/>
      <c r="AW26" s="23"/>
      <c r="AX26" s="23">
        <v>0</v>
      </c>
      <c r="AY26" s="23"/>
      <c r="AZ26" s="23"/>
      <c r="BA26" s="23">
        <v>0</v>
      </c>
      <c r="BB26" s="23"/>
      <c r="BC26" s="23">
        <v>0</v>
      </c>
      <c r="BD26" s="23">
        <v>0</v>
      </c>
      <c r="BE26" s="23"/>
      <c r="BF26" s="23"/>
      <c r="BG26" s="23">
        <v>0</v>
      </c>
      <c r="BH26" s="23"/>
      <c r="BI26" s="23"/>
      <c r="BJ26" s="23">
        <v>0</v>
      </c>
      <c r="BK26" s="23"/>
      <c r="BL26" s="23"/>
      <c r="BM26" s="23">
        <v>0</v>
      </c>
      <c r="BN26" s="23"/>
      <c r="BO26" s="23">
        <v>0</v>
      </c>
      <c r="BP26" s="23">
        <v>0</v>
      </c>
      <c r="BQ26" s="23"/>
      <c r="BR26" s="23"/>
      <c r="BS26" s="23">
        <v>0</v>
      </c>
      <c r="BT26" s="23"/>
      <c r="BU26" s="23">
        <v>0</v>
      </c>
      <c r="BV26" s="23"/>
      <c r="BW26" s="23"/>
      <c r="BX26" s="23"/>
      <c r="BY26" s="23">
        <v>0</v>
      </c>
      <c r="BZ26" s="23"/>
      <c r="CA26" s="23">
        <v>0</v>
      </c>
      <c r="CB26" s="23"/>
      <c r="CC26" s="23"/>
      <c r="CD26" s="23"/>
      <c r="CE26" s="23">
        <v>0</v>
      </c>
      <c r="CF26" s="23"/>
      <c r="CG26" s="23">
        <v>0</v>
      </c>
      <c r="CH26" s="23"/>
      <c r="CI26" s="23"/>
      <c r="CJ26" s="23">
        <v>0</v>
      </c>
      <c r="CK26" s="23">
        <v>0</v>
      </c>
      <c r="CL26" s="23"/>
      <c r="CM26" s="23"/>
      <c r="CN26" s="23">
        <v>0</v>
      </c>
      <c r="CO26" s="23"/>
      <c r="CP26" s="23">
        <v>0</v>
      </c>
      <c r="CQ26" s="23"/>
      <c r="CR26" s="23"/>
      <c r="CS26" s="23"/>
      <c r="CT26" s="23">
        <v>0</v>
      </c>
      <c r="CU26" s="23"/>
      <c r="CV26" s="23">
        <v>0</v>
      </c>
      <c r="CW26" s="23">
        <v>0</v>
      </c>
      <c r="CX26" s="23"/>
    </row>
    <row r="27" spans="1:102">
      <c r="A27" s="25"/>
      <c r="B27" s="24" t="s">
        <v>231</v>
      </c>
      <c r="C27" s="24" t="s">
        <v>232</v>
      </c>
      <c r="D27" s="23"/>
      <c r="E27" s="23">
        <v>0</v>
      </c>
      <c r="F27" s="23"/>
      <c r="G27" s="23">
        <v>1445.3376224380529</v>
      </c>
      <c r="H27" s="23">
        <v>184.69347513342854</v>
      </c>
      <c r="I27" s="23"/>
      <c r="J27" s="23">
        <v>0</v>
      </c>
      <c r="K27" s="23">
        <v>0</v>
      </c>
      <c r="L27" s="23"/>
      <c r="M27" s="23"/>
      <c r="N27" s="23">
        <v>0</v>
      </c>
      <c r="O27" s="23"/>
      <c r="P27" s="23"/>
      <c r="Q27" s="23">
        <v>0</v>
      </c>
      <c r="R27" s="23"/>
      <c r="S27" s="23"/>
      <c r="T27" s="23">
        <v>106.66668974503868</v>
      </c>
      <c r="U27" s="23"/>
      <c r="V27" s="23">
        <v>0</v>
      </c>
      <c r="W27" s="23">
        <v>0</v>
      </c>
      <c r="X27" s="23"/>
      <c r="Y27" s="23">
        <v>8398.4007365447305</v>
      </c>
      <c r="Z27" s="23"/>
      <c r="AA27" s="23" t="s">
        <v>194</v>
      </c>
      <c r="AB27" s="23"/>
      <c r="AC27" s="23">
        <v>0</v>
      </c>
      <c r="AD27" s="23"/>
      <c r="AE27" s="23">
        <v>0</v>
      </c>
      <c r="AF27" s="23">
        <v>0</v>
      </c>
      <c r="AG27" s="23"/>
      <c r="AH27" s="23">
        <v>701.63967782132477</v>
      </c>
      <c r="AI27" s="23">
        <v>94.745844139907931</v>
      </c>
      <c r="AJ27" s="23"/>
      <c r="AK27" s="23">
        <v>636.53517954676227</v>
      </c>
      <c r="AL27" s="23"/>
      <c r="AM27" s="23"/>
      <c r="AN27" s="23">
        <v>12021.53635121319</v>
      </c>
      <c r="AO27" s="23">
        <v>0</v>
      </c>
      <c r="AP27" s="23"/>
      <c r="AQ27" s="23"/>
      <c r="AR27" s="23">
        <v>0</v>
      </c>
      <c r="AS27" s="23"/>
      <c r="AT27" s="23">
        <v>0</v>
      </c>
      <c r="AU27" s="23">
        <v>0</v>
      </c>
      <c r="AV27" s="23"/>
      <c r="AW27" s="23"/>
      <c r="AX27" s="23">
        <v>164.61213216135386</v>
      </c>
      <c r="AY27" s="23"/>
      <c r="AZ27" s="23"/>
      <c r="BA27" s="23">
        <v>0</v>
      </c>
      <c r="BB27" s="23"/>
      <c r="BC27" s="23">
        <v>1727.9001278668636</v>
      </c>
      <c r="BD27" s="23">
        <v>30.122704536678249</v>
      </c>
      <c r="BE27" s="23"/>
      <c r="BF27" s="23"/>
      <c r="BG27" s="23">
        <v>0</v>
      </c>
      <c r="BH27" s="23"/>
      <c r="BI27" s="23"/>
      <c r="BJ27" s="23">
        <v>0</v>
      </c>
      <c r="BK27" s="23"/>
      <c r="BL27" s="23"/>
      <c r="BM27" s="23">
        <v>0</v>
      </c>
      <c r="BN27" s="23"/>
      <c r="BO27" s="23">
        <v>636.53517954676227</v>
      </c>
      <c r="BP27" s="23">
        <v>0</v>
      </c>
      <c r="BQ27" s="23"/>
      <c r="BR27" s="23"/>
      <c r="BS27" s="23">
        <v>0</v>
      </c>
      <c r="BT27" s="23"/>
      <c r="BU27" s="23">
        <v>17957.745865986533</v>
      </c>
      <c r="BV27" s="23"/>
      <c r="BW27" s="23"/>
      <c r="BX27" s="23"/>
      <c r="BY27" s="23">
        <v>0</v>
      </c>
      <c r="BZ27" s="23"/>
      <c r="CA27" s="23">
        <v>7967.4744097429157</v>
      </c>
      <c r="CB27" s="23"/>
      <c r="CC27" s="23"/>
      <c r="CD27" s="23"/>
      <c r="CE27" s="23">
        <v>0</v>
      </c>
      <c r="CF27" s="23"/>
      <c r="CG27" s="23">
        <v>10067.034202567691</v>
      </c>
      <c r="CH27" s="23"/>
      <c r="CI27" s="23" t="s">
        <v>194</v>
      </c>
      <c r="CJ27" s="23">
        <v>0</v>
      </c>
      <c r="CK27" s="23">
        <v>0</v>
      </c>
      <c r="CL27" s="23"/>
      <c r="CM27" s="23"/>
      <c r="CN27" s="23">
        <v>0</v>
      </c>
      <c r="CO27" s="23"/>
      <c r="CP27" s="23">
        <v>6707.3460486825988</v>
      </c>
      <c r="CQ27" s="23"/>
      <c r="CR27" s="23" t="s">
        <v>194</v>
      </c>
      <c r="CS27" s="23"/>
      <c r="CT27" s="23">
        <v>30.122704536678249</v>
      </c>
      <c r="CU27" s="23"/>
      <c r="CV27" s="23">
        <v>1219.715056584263</v>
      </c>
      <c r="CW27" s="23">
        <v>30.122704536678249</v>
      </c>
      <c r="CX27" s="23" t="s">
        <v>194</v>
      </c>
    </row>
    <row r="28" spans="1:102">
      <c r="A28" s="25">
        <v>93</v>
      </c>
      <c r="B28" s="24" t="s">
        <v>233</v>
      </c>
      <c r="C28" s="26" t="s">
        <v>12</v>
      </c>
      <c r="D28" s="23"/>
      <c r="E28" s="23">
        <v>0</v>
      </c>
      <c r="F28" s="23"/>
      <c r="G28" s="23">
        <v>0</v>
      </c>
      <c r="H28" s="23">
        <v>0</v>
      </c>
      <c r="I28" s="23"/>
      <c r="J28" s="23">
        <v>0</v>
      </c>
      <c r="K28" s="23">
        <v>0</v>
      </c>
      <c r="L28" s="23"/>
      <c r="M28" s="23"/>
      <c r="N28" s="23">
        <v>0</v>
      </c>
      <c r="O28" s="23"/>
      <c r="P28" s="23"/>
      <c r="Q28" s="23">
        <v>0</v>
      </c>
      <c r="R28" s="23"/>
      <c r="S28" s="23"/>
      <c r="T28" s="23">
        <v>0</v>
      </c>
      <c r="U28" s="23"/>
      <c r="V28" s="23">
        <v>0</v>
      </c>
      <c r="W28" s="23">
        <v>0</v>
      </c>
      <c r="X28" s="23"/>
      <c r="Y28" s="186">
        <v>7390.5965199463699</v>
      </c>
      <c r="Z28" s="23"/>
      <c r="AA28" s="23"/>
      <c r="AB28" s="23"/>
      <c r="AC28" s="23">
        <v>0</v>
      </c>
      <c r="AD28" s="23"/>
      <c r="AE28" s="23">
        <v>0</v>
      </c>
      <c r="AF28" s="23">
        <v>0</v>
      </c>
      <c r="AG28" s="23"/>
      <c r="AH28" s="23">
        <v>0</v>
      </c>
      <c r="AI28" s="23">
        <v>0</v>
      </c>
      <c r="AJ28" s="23"/>
      <c r="AK28" s="23">
        <v>0</v>
      </c>
      <c r="AL28" s="23"/>
      <c r="AM28" s="23"/>
      <c r="AN28" s="23">
        <v>0</v>
      </c>
      <c r="AO28" s="23">
        <v>0</v>
      </c>
      <c r="AP28" s="23"/>
      <c r="AQ28" s="23"/>
      <c r="AR28" s="23">
        <v>0</v>
      </c>
      <c r="AS28" s="23"/>
      <c r="AT28" s="23">
        <v>0</v>
      </c>
      <c r="AU28" s="23">
        <v>0</v>
      </c>
      <c r="AV28" s="23"/>
      <c r="AW28" s="23"/>
      <c r="AX28" s="23">
        <v>0</v>
      </c>
      <c r="AY28" s="23"/>
      <c r="AZ28" s="23"/>
      <c r="BA28" s="23">
        <v>0</v>
      </c>
      <c r="BB28" s="23"/>
      <c r="BC28" s="23">
        <v>0</v>
      </c>
      <c r="BD28" s="23">
        <v>0</v>
      </c>
      <c r="BE28" s="23"/>
      <c r="BF28" s="23"/>
      <c r="BG28" s="23">
        <v>0</v>
      </c>
      <c r="BH28" s="23"/>
      <c r="BI28" s="23"/>
      <c r="BJ28" s="23">
        <v>0</v>
      </c>
      <c r="BK28" s="23"/>
      <c r="BL28" s="23"/>
      <c r="BM28" s="23">
        <v>0</v>
      </c>
      <c r="BN28" s="23"/>
      <c r="BO28" s="23">
        <v>0</v>
      </c>
      <c r="BP28" s="23">
        <v>0</v>
      </c>
      <c r="BQ28" s="23"/>
      <c r="BR28" s="23"/>
      <c r="BS28" s="23">
        <v>0</v>
      </c>
      <c r="BT28" s="23"/>
      <c r="BU28" s="23">
        <v>0</v>
      </c>
      <c r="BV28" s="23"/>
      <c r="BW28" s="23"/>
      <c r="BX28" s="23"/>
      <c r="BY28" s="23">
        <v>0</v>
      </c>
      <c r="BZ28" s="23"/>
      <c r="CA28" s="23">
        <v>0</v>
      </c>
      <c r="CB28" s="23"/>
      <c r="CC28" s="23"/>
      <c r="CD28" s="23"/>
      <c r="CE28" s="23">
        <v>0</v>
      </c>
      <c r="CF28" s="23"/>
      <c r="CG28" s="23">
        <v>0</v>
      </c>
      <c r="CH28" s="23"/>
      <c r="CI28" s="23"/>
      <c r="CJ28" s="23">
        <v>0</v>
      </c>
      <c r="CK28" s="23">
        <v>0</v>
      </c>
      <c r="CL28" s="23"/>
      <c r="CM28" s="23"/>
      <c r="CN28" s="23">
        <v>0</v>
      </c>
      <c r="CO28" s="23"/>
      <c r="CP28" s="23">
        <v>0</v>
      </c>
      <c r="CQ28" s="23"/>
      <c r="CR28" s="23"/>
      <c r="CS28" s="23"/>
      <c r="CT28" s="23">
        <v>0</v>
      </c>
      <c r="CU28" s="23"/>
      <c r="CV28" s="23">
        <v>0</v>
      </c>
      <c r="CW28" s="23">
        <v>0</v>
      </c>
      <c r="CX28" s="23"/>
    </row>
    <row r="29" spans="1:102">
      <c r="A29" s="25">
        <v>94</v>
      </c>
      <c r="B29" s="24" t="s">
        <v>234</v>
      </c>
      <c r="C29" s="26" t="s">
        <v>35</v>
      </c>
      <c r="D29" s="23"/>
      <c r="E29" s="23">
        <v>0</v>
      </c>
      <c r="F29" s="23"/>
      <c r="G29" s="23">
        <v>93004.535014703928</v>
      </c>
      <c r="H29" s="23">
        <v>0</v>
      </c>
      <c r="I29" s="23" t="s">
        <v>291</v>
      </c>
      <c r="J29" s="23">
        <v>0</v>
      </c>
      <c r="K29" s="23">
        <v>0</v>
      </c>
      <c r="L29" s="23"/>
      <c r="M29" s="23"/>
      <c r="N29" s="23">
        <v>869475.65658040531</v>
      </c>
      <c r="O29" s="23" t="s">
        <v>291</v>
      </c>
      <c r="P29" s="23"/>
      <c r="Q29" s="23">
        <v>341234.2261824999</v>
      </c>
      <c r="R29" s="23" t="s">
        <v>291</v>
      </c>
      <c r="S29" s="23"/>
      <c r="T29" s="23">
        <v>0</v>
      </c>
      <c r="U29" s="23"/>
      <c r="V29" s="23">
        <v>0</v>
      </c>
      <c r="W29" s="23">
        <v>0</v>
      </c>
      <c r="X29" s="23"/>
      <c r="Y29" s="23">
        <v>689850.11483052687</v>
      </c>
      <c r="Z29" s="23"/>
      <c r="AA29" s="23"/>
      <c r="AB29" s="23"/>
      <c r="AC29" s="23">
        <v>0</v>
      </c>
      <c r="AD29" s="23"/>
      <c r="AE29" s="23">
        <v>0</v>
      </c>
      <c r="AF29" s="23">
        <v>0</v>
      </c>
      <c r="AG29" s="23"/>
      <c r="AH29" s="23">
        <v>114564.342374795</v>
      </c>
      <c r="AI29" s="23">
        <v>626941.27827125322</v>
      </c>
      <c r="AJ29" s="23" t="s">
        <v>291</v>
      </c>
      <c r="AK29" s="23">
        <v>232497.03597529023</v>
      </c>
      <c r="AL29" s="23"/>
      <c r="AM29" s="23" t="s">
        <v>291</v>
      </c>
      <c r="AN29" s="23">
        <v>59835.499909508209</v>
      </c>
      <c r="AO29" s="23">
        <v>0</v>
      </c>
      <c r="AP29" s="23"/>
      <c r="AQ29" s="23"/>
      <c r="AR29" s="23">
        <v>0</v>
      </c>
      <c r="AS29" s="23"/>
      <c r="AT29" s="23">
        <v>540.01102257573564</v>
      </c>
      <c r="AU29" s="23">
        <v>441979.01206164941</v>
      </c>
      <c r="AV29" s="23" t="s">
        <v>291</v>
      </c>
      <c r="AW29" s="23"/>
      <c r="AX29" s="23">
        <v>0</v>
      </c>
      <c r="AY29" s="23"/>
      <c r="AZ29" s="23"/>
      <c r="BA29" s="23">
        <v>0</v>
      </c>
      <c r="BB29" s="23"/>
      <c r="BC29" s="23">
        <v>236564.0782879492</v>
      </c>
      <c r="BD29" s="23">
        <v>838104.88000745093</v>
      </c>
      <c r="BE29" s="23" t="s">
        <v>291</v>
      </c>
      <c r="BF29" s="23"/>
      <c r="BG29" s="23">
        <v>11032.469698110275</v>
      </c>
      <c r="BH29" s="23"/>
      <c r="BI29" s="23"/>
      <c r="BJ29" s="23">
        <v>0</v>
      </c>
      <c r="BK29" s="23"/>
      <c r="BL29" s="23"/>
      <c r="BM29" s="23">
        <v>0</v>
      </c>
      <c r="BN29" s="23"/>
      <c r="BO29" s="23">
        <v>79006.052489025285</v>
      </c>
      <c r="BP29" s="23">
        <v>2291159.640561414</v>
      </c>
      <c r="BQ29" s="23" t="s">
        <v>291</v>
      </c>
      <c r="BR29" s="23"/>
      <c r="BS29" s="23">
        <v>0</v>
      </c>
      <c r="BT29" s="23"/>
      <c r="BU29" s="23">
        <v>0</v>
      </c>
      <c r="BV29" s="23"/>
      <c r="BW29" s="23"/>
      <c r="BX29" s="23"/>
      <c r="BY29" s="23">
        <v>0</v>
      </c>
      <c r="BZ29" s="23"/>
      <c r="CA29" s="23">
        <v>275712.62153849658</v>
      </c>
      <c r="CB29" s="23"/>
      <c r="CC29" s="23"/>
      <c r="CD29" s="23"/>
      <c r="CE29" s="23">
        <v>0</v>
      </c>
      <c r="CF29" s="23"/>
      <c r="CG29" s="23">
        <v>0</v>
      </c>
      <c r="CH29" s="23"/>
      <c r="CI29" s="23"/>
      <c r="CJ29" s="23">
        <v>0</v>
      </c>
      <c r="CK29" s="23">
        <v>0</v>
      </c>
      <c r="CL29" s="23"/>
      <c r="CM29" s="23"/>
      <c r="CN29" s="23">
        <v>41380.58710654045</v>
      </c>
      <c r="CO29" s="23" t="s">
        <v>291</v>
      </c>
      <c r="CP29" s="23">
        <v>0</v>
      </c>
      <c r="CQ29" s="23"/>
      <c r="CR29" s="23"/>
      <c r="CS29" s="23"/>
      <c r="CT29" s="23">
        <v>838104.88000745093</v>
      </c>
      <c r="CU29" s="23" t="s">
        <v>291</v>
      </c>
      <c r="CV29" s="23">
        <v>65608.705210492553</v>
      </c>
      <c r="CW29" s="23">
        <v>838104.88000745093</v>
      </c>
      <c r="CX29" s="23" t="s">
        <v>291</v>
      </c>
    </row>
    <row r="30" spans="1:102">
      <c r="A30" s="25">
        <v>95</v>
      </c>
      <c r="B30" s="24" t="s">
        <v>235</v>
      </c>
      <c r="C30" s="26" t="s">
        <v>236</v>
      </c>
      <c r="D30" s="23"/>
      <c r="E30" s="23">
        <v>0</v>
      </c>
      <c r="F30" s="23"/>
      <c r="G30" s="23">
        <v>0</v>
      </c>
      <c r="H30" s="23">
        <v>0</v>
      </c>
      <c r="I30" s="23"/>
      <c r="J30" s="23">
        <v>0</v>
      </c>
      <c r="K30" s="23">
        <v>0</v>
      </c>
      <c r="L30" s="23"/>
      <c r="M30" s="23"/>
      <c r="N30" s="23">
        <v>0</v>
      </c>
      <c r="O30" s="23"/>
      <c r="P30" s="23"/>
      <c r="Q30" s="23">
        <v>0</v>
      </c>
      <c r="R30" s="23"/>
      <c r="S30" s="23"/>
      <c r="T30" s="23">
        <v>0</v>
      </c>
      <c r="U30" s="23"/>
      <c r="V30" s="23">
        <v>0</v>
      </c>
      <c r="W30" s="23">
        <v>0</v>
      </c>
      <c r="X30" s="23"/>
      <c r="Y30" s="23">
        <v>0</v>
      </c>
      <c r="Z30" s="23"/>
      <c r="AA30" s="23"/>
      <c r="AB30" s="23"/>
      <c r="AC30" s="23">
        <v>0</v>
      </c>
      <c r="AD30" s="23"/>
      <c r="AE30" s="23">
        <v>0</v>
      </c>
      <c r="AF30" s="23">
        <v>0</v>
      </c>
      <c r="AG30" s="23"/>
      <c r="AH30" s="23">
        <v>0</v>
      </c>
      <c r="AI30" s="23">
        <v>0</v>
      </c>
      <c r="AJ30" s="23"/>
      <c r="AK30" s="23">
        <v>0</v>
      </c>
      <c r="AL30" s="23"/>
      <c r="AM30" s="23"/>
      <c r="AN30" s="23">
        <v>0</v>
      </c>
      <c r="AO30" s="23">
        <v>0</v>
      </c>
      <c r="AP30" s="23"/>
      <c r="AQ30" s="23"/>
      <c r="AR30" s="23">
        <v>0</v>
      </c>
      <c r="AS30" s="23"/>
      <c r="AT30" s="23">
        <v>0</v>
      </c>
      <c r="AU30" s="23">
        <v>0</v>
      </c>
      <c r="AV30" s="23"/>
      <c r="AW30" s="23"/>
      <c r="AX30" s="23">
        <v>0</v>
      </c>
      <c r="AY30" s="23"/>
      <c r="AZ30" s="23"/>
      <c r="BA30" s="23">
        <v>0</v>
      </c>
      <c r="BB30" s="23"/>
      <c r="BC30" s="23">
        <v>0</v>
      </c>
      <c r="BD30" s="23">
        <v>18566.854902914387</v>
      </c>
      <c r="BE30" s="23"/>
      <c r="BF30" s="23"/>
      <c r="BG30" s="23">
        <v>0</v>
      </c>
      <c r="BH30" s="23"/>
      <c r="BI30" s="23"/>
      <c r="BJ30" s="23">
        <v>0</v>
      </c>
      <c r="BK30" s="23"/>
      <c r="BL30" s="23"/>
      <c r="BM30" s="23">
        <v>0</v>
      </c>
      <c r="BN30" s="23"/>
      <c r="BO30" s="23">
        <v>0</v>
      </c>
      <c r="BP30" s="23">
        <v>0</v>
      </c>
      <c r="BQ30" s="23"/>
      <c r="BR30" s="23"/>
      <c r="BS30" s="23">
        <v>0</v>
      </c>
      <c r="BT30" s="23"/>
      <c r="BU30" s="23">
        <v>0</v>
      </c>
      <c r="BV30" s="23"/>
      <c r="BW30" s="23"/>
      <c r="BX30" s="23"/>
      <c r="BY30" s="23">
        <v>0</v>
      </c>
      <c r="BZ30" s="23"/>
      <c r="CA30" s="23">
        <v>0</v>
      </c>
      <c r="CB30" s="23"/>
      <c r="CC30" s="23"/>
      <c r="CD30" s="23"/>
      <c r="CE30" s="23">
        <v>0</v>
      </c>
      <c r="CF30" s="23"/>
      <c r="CG30" s="23">
        <v>0</v>
      </c>
      <c r="CH30" s="23"/>
      <c r="CI30" s="23"/>
      <c r="CJ30" s="23">
        <v>0</v>
      </c>
      <c r="CK30" s="23">
        <v>0</v>
      </c>
      <c r="CL30" s="23"/>
      <c r="CM30" s="23"/>
      <c r="CN30" s="23">
        <v>7404.1507019978153</v>
      </c>
      <c r="CO30" s="23"/>
      <c r="CP30" s="23">
        <v>0</v>
      </c>
      <c r="CQ30" s="23"/>
      <c r="CR30" s="23"/>
      <c r="CS30" s="23"/>
      <c r="CT30" s="23">
        <v>18566.854902914387</v>
      </c>
      <c r="CU30" s="23"/>
      <c r="CV30" s="23">
        <v>0</v>
      </c>
      <c r="CW30" s="23">
        <v>18566.854902914387</v>
      </c>
      <c r="CX30" s="23"/>
    </row>
    <row r="31" spans="1:102">
      <c r="A31" s="25"/>
      <c r="B31" s="24" t="s">
        <v>237</v>
      </c>
      <c r="C31" s="24" t="s">
        <v>0</v>
      </c>
      <c r="D31" s="23"/>
      <c r="E31" s="23">
        <v>0</v>
      </c>
      <c r="F31" s="23"/>
      <c r="G31" s="23">
        <v>0</v>
      </c>
      <c r="H31" s="23">
        <v>0</v>
      </c>
      <c r="I31" s="23" t="s">
        <v>244</v>
      </c>
      <c r="J31" s="23">
        <v>0</v>
      </c>
      <c r="K31" s="23">
        <v>0</v>
      </c>
      <c r="L31" s="23"/>
      <c r="M31" s="23"/>
      <c r="N31" s="23">
        <v>0</v>
      </c>
      <c r="O31" s="23" t="s">
        <v>244</v>
      </c>
      <c r="P31" s="23"/>
      <c r="Q31" s="23">
        <v>0</v>
      </c>
      <c r="R31" s="23" t="s">
        <v>244</v>
      </c>
      <c r="S31" s="23"/>
      <c r="T31" s="23">
        <v>0</v>
      </c>
      <c r="U31" s="23"/>
      <c r="V31" s="23">
        <v>0</v>
      </c>
      <c r="W31" s="23">
        <v>0</v>
      </c>
      <c r="X31" s="23"/>
      <c r="Y31" s="23">
        <v>0</v>
      </c>
      <c r="Z31" s="23"/>
      <c r="AA31" s="23"/>
      <c r="AB31" s="23"/>
      <c r="AC31" s="23">
        <v>0</v>
      </c>
      <c r="AD31" s="23"/>
      <c r="AE31" s="23">
        <v>0</v>
      </c>
      <c r="AF31" s="23">
        <v>0</v>
      </c>
      <c r="AG31" s="23"/>
      <c r="AH31" s="23">
        <v>0</v>
      </c>
      <c r="AI31" s="23">
        <v>0</v>
      </c>
      <c r="AJ31" s="23" t="s">
        <v>244</v>
      </c>
      <c r="AK31" s="23">
        <v>0</v>
      </c>
      <c r="AL31" s="23"/>
      <c r="AM31" s="23" t="s">
        <v>244</v>
      </c>
      <c r="AN31" s="23">
        <v>0</v>
      </c>
      <c r="AO31" s="23">
        <v>0</v>
      </c>
      <c r="AP31" s="23"/>
      <c r="AQ31" s="23"/>
      <c r="AR31" s="23">
        <v>0</v>
      </c>
      <c r="AS31" s="23"/>
      <c r="AT31" s="23">
        <v>0</v>
      </c>
      <c r="AU31" s="23">
        <v>0</v>
      </c>
      <c r="AV31" s="23" t="s">
        <v>244</v>
      </c>
      <c r="AW31" s="23"/>
      <c r="AX31" s="23">
        <v>0</v>
      </c>
      <c r="AY31" s="23"/>
      <c r="AZ31" s="23"/>
      <c r="BA31" s="23">
        <v>0</v>
      </c>
      <c r="BB31" s="23"/>
      <c r="BC31" s="23">
        <v>0</v>
      </c>
      <c r="BD31" s="23">
        <v>0</v>
      </c>
      <c r="BE31" s="23" t="s">
        <v>244</v>
      </c>
      <c r="BF31" s="23"/>
      <c r="BG31" s="23">
        <v>0</v>
      </c>
      <c r="BH31" s="23"/>
      <c r="BI31" s="23"/>
      <c r="BJ31" s="23">
        <v>0</v>
      </c>
      <c r="BK31" s="23"/>
      <c r="BL31" s="23"/>
      <c r="BM31" s="23">
        <v>0</v>
      </c>
      <c r="BN31" s="23"/>
      <c r="BO31" s="23">
        <v>0</v>
      </c>
      <c r="BP31" s="23">
        <v>0</v>
      </c>
      <c r="BQ31" s="23" t="s">
        <v>244</v>
      </c>
      <c r="BR31" s="23"/>
      <c r="BS31" s="23">
        <v>0</v>
      </c>
      <c r="BT31" s="23"/>
      <c r="BU31" s="23">
        <v>0</v>
      </c>
      <c r="BV31" s="23"/>
      <c r="BW31" s="23"/>
      <c r="BX31" s="23"/>
      <c r="BY31" s="23">
        <v>0</v>
      </c>
      <c r="BZ31" s="23"/>
      <c r="CA31" s="23">
        <v>0</v>
      </c>
      <c r="CB31" s="23"/>
      <c r="CC31" s="23"/>
      <c r="CD31" s="23"/>
      <c r="CE31" s="23">
        <v>0</v>
      </c>
      <c r="CF31" s="23"/>
      <c r="CG31" s="23">
        <v>0</v>
      </c>
      <c r="CH31" s="23"/>
      <c r="CI31" s="23"/>
      <c r="CJ31" s="23">
        <v>0</v>
      </c>
      <c r="CK31" s="23">
        <v>0</v>
      </c>
      <c r="CL31" s="23"/>
      <c r="CM31" s="23"/>
      <c r="CN31" s="23">
        <v>0</v>
      </c>
      <c r="CO31" s="23" t="s">
        <v>244</v>
      </c>
      <c r="CP31" s="23">
        <v>0</v>
      </c>
      <c r="CQ31" s="23"/>
      <c r="CR31" s="23"/>
      <c r="CS31" s="23"/>
      <c r="CT31" s="23">
        <v>0</v>
      </c>
      <c r="CU31" s="23" t="s">
        <v>244</v>
      </c>
      <c r="CV31" s="23">
        <v>0</v>
      </c>
      <c r="CW31" s="23">
        <v>0</v>
      </c>
      <c r="CX31" s="23" t="s">
        <v>244</v>
      </c>
    </row>
    <row r="32" spans="1:102" s="186" customFormat="1">
      <c r="A32" s="25">
        <v>96</v>
      </c>
      <c r="B32" s="26" t="s">
        <v>238</v>
      </c>
      <c r="C32" s="26" t="s">
        <v>239</v>
      </c>
      <c r="E32" s="186">
        <v>0</v>
      </c>
      <c r="G32" s="186">
        <v>640730.56522640539</v>
      </c>
      <c r="H32" s="186">
        <v>35947.819544655664</v>
      </c>
      <c r="I32" s="186" t="s">
        <v>291</v>
      </c>
      <c r="J32" s="186">
        <v>46077.137859676972</v>
      </c>
      <c r="K32" s="186">
        <v>463195.75704270002</v>
      </c>
      <c r="L32" s="186" t="s">
        <v>291</v>
      </c>
      <c r="N32" s="186">
        <v>0</v>
      </c>
      <c r="O32" s="186" t="s">
        <v>244</v>
      </c>
      <c r="Q32" s="186">
        <v>0</v>
      </c>
      <c r="R32" s="186" t="s">
        <v>244</v>
      </c>
      <c r="T32" s="186">
        <v>0</v>
      </c>
      <c r="V32" s="186">
        <v>0</v>
      </c>
      <c r="W32" s="186">
        <v>0</v>
      </c>
      <c r="Y32" s="186">
        <v>201911.8542037069</v>
      </c>
      <c r="AC32" s="186">
        <v>0</v>
      </c>
      <c r="AE32" s="186">
        <v>0</v>
      </c>
      <c r="AF32" s="186">
        <v>0</v>
      </c>
      <c r="AH32" s="186">
        <v>0</v>
      </c>
      <c r="AI32" s="186">
        <v>0</v>
      </c>
      <c r="AJ32" s="186" t="s">
        <v>244</v>
      </c>
      <c r="AK32" s="186">
        <v>0</v>
      </c>
      <c r="AM32" s="186" t="s">
        <v>244</v>
      </c>
      <c r="AN32" s="186">
        <v>21080.70006842053</v>
      </c>
      <c r="AO32" s="186">
        <v>0</v>
      </c>
      <c r="AR32" s="186">
        <v>0</v>
      </c>
      <c r="AT32" s="186">
        <v>163205.62101339104</v>
      </c>
      <c r="AU32" s="186">
        <v>3616.4544119748298</v>
      </c>
      <c r="AV32" s="186" t="s">
        <v>291</v>
      </c>
      <c r="AX32" s="186">
        <v>0</v>
      </c>
      <c r="BA32" s="186">
        <v>0</v>
      </c>
      <c r="BC32" s="186">
        <v>0</v>
      </c>
      <c r="BD32" s="186">
        <v>0</v>
      </c>
      <c r="BE32" s="186" t="s">
        <v>244</v>
      </c>
      <c r="BG32" s="186">
        <v>32153.938726200129</v>
      </c>
      <c r="BH32" s="186" t="s">
        <v>291</v>
      </c>
      <c r="BJ32" s="186">
        <v>0</v>
      </c>
      <c r="BM32" s="186">
        <v>0</v>
      </c>
      <c r="BO32" s="186">
        <v>0</v>
      </c>
      <c r="BP32" s="186">
        <v>0</v>
      </c>
      <c r="BQ32" s="186" t="s">
        <v>244</v>
      </c>
      <c r="BS32" s="186">
        <v>0</v>
      </c>
      <c r="BU32" s="186">
        <v>0</v>
      </c>
      <c r="BY32" s="186">
        <v>0</v>
      </c>
      <c r="CA32" s="186">
        <v>193.95682650127716</v>
      </c>
      <c r="CE32" s="186">
        <v>0</v>
      </c>
      <c r="CG32" s="186">
        <v>290332.20957250131</v>
      </c>
      <c r="CJ32" s="186">
        <v>0</v>
      </c>
      <c r="CK32" s="186">
        <v>0</v>
      </c>
      <c r="CN32" s="186">
        <v>0</v>
      </c>
      <c r="CO32" s="186" t="s">
        <v>244</v>
      </c>
      <c r="CP32" s="186">
        <v>6338.7173860087705</v>
      </c>
      <c r="CT32" s="186">
        <v>0</v>
      </c>
      <c r="CU32" s="186" t="s">
        <v>244</v>
      </c>
      <c r="CV32" s="186">
        <v>0</v>
      </c>
      <c r="CW32" s="186">
        <v>0</v>
      </c>
      <c r="CX32" s="186" t="s">
        <v>244</v>
      </c>
    </row>
    <row r="33" spans="1:102">
      <c r="A33" s="25">
        <v>97</v>
      </c>
      <c r="B33" s="26" t="s">
        <v>240</v>
      </c>
      <c r="C33" s="26" t="s">
        <v>241</v>
      </c>
      <c r="D33" s="23"/>
      <c r="E33" s="23">
        <v>0</v>
      </c>
      <c r="F33" s="23"/>
      <c r="G33" s="23">
        <v>0</v>
      </c>
      <c r="H33" s="23">
        <v>0</v>
      </c>
      <c r="I33" s="23" t="s">
        <v>244</v>
      </c>
      <c r="J33" s="23">
        <v>13785.426608704149</v>
      </c>
      <c r="K33" s="23">
        <v>396183.91873342107</v>
      </c>
      <c r="L33" s="23" t="s">
        <v>291</v>
      </c>
      <c r="M33" s="23"/>
      <c r="N33" s="23">
        <v>0</v>
      </c>
      <c r="O33" s="23" t="s">
        <v>244</v>
      </c>
      <c r="P33" s="23"/>
      <c r="Q33" s="23">
        <v>0</v>
      </c>
      <c r="R33" s="23" t="s">
        <v>244</v>
      </c>
      <c r="S33" s="23"/>
      <c r="T33" s="23">
        <v>0</v>
      </c>
      <c r="U33" s="23"/>
      <c r="V33" s="23">
        <v>101085.2460555179</v>
      </c>
      <c r="W33" s="23">
        <v>617222.68251754192</v>
      </c>
      <c r="X33" s="23" t="s">
        <v>291</v>
      </c>
      <c r="Y33" s="23">
        <v>0</v>
      </c>
      <c r="Z33" s="23"/>
      <c r="AA33" s="23"/>
      <c r="AB33" s="23"/>
      <c r="AC33" s="23">
        <v>0</v>
      </c>
      <c r="AD33" s="23"/>
      <c r="AE33" s="23">
        <v>0</v>
      </c>
      <c r="AF33" s="23">
        <v>0</v>
      </c>
      <c r="AG33" s="23"/>
      <c r="AH33" s="23">
        <v>0</v>
      </c>
      <c r="AI33" s="23">
        <v>0</v>
      </c>
      <c r="AJ33" s="23" t="s">
        <v>244</v>
      </c>
      <c r="AK33" s="23">
        <v>0</v>
      </c>
      <c r="AL33" s="23"/>
      <c r="AM33" s="23" t="s">
        <v>244</v>
      </c>
      <c r="AN33" s="23">
        <v>0</v>
      </c>
      <c r="AO33" s="23">
        <v>0</v>
      </c>
      <c r="AP33" s="23"/>
      <c r="AQ33" s="23"/>
      <c r="AR33" s="23">
        <v>0</v>
      </c>
      <c r="AS33" s="23"/>
      <c r="AT33" s="23">
        <v>0</v>
      </c>
      <c r="AU33" s="23">
        <v>0</v>
      </c>
      <c r="AV33" s="23" t="s">
        <v>244</v>
      </c>
      <c r="AW33" s="23"/>
      <c r="AX33" s="23">
        <v>0</v>
      </c>
      <c r="AY33" s="23"/>
      <c r="AZ33" s="23"/>
      <c r="BA33" s="23">
        <v>253783.45042486582</v>
      </c>
      <c r="BB33" s="23" t="s">
        <v>291</v>
      </c>
      <c r="BC33" s="23">
        <v>0</v>
      </c>
      <c r="BD33" s="23">
        <v>0</v>
      </c>
      <c r="BE33" s="23" t="s">
        <v>244</v>
      </c>
      <c r="BF33" s="23"/>
      <c r="BG33" s="23">
        <v>0</v>
      </c>
      <c r="BH33" s="23" t="s">
        <v>244</v>
      </c>
      <c r="BI33" s="23"/>
      <c r="BJ33" s="23">
        <v>0</v>
      </c>
      <c r="BK33" s="23"/>
      <c r="BL33" s="23"/>
      <c r="BM33" s="23">
        <v>0</v>
      </c>
      <c r="BN33" s="23"/>
      <c r="BO33" s="23">
        <v>0</v>
      </c>
      <c r="BP33" s="23">
        <v>0</v>
      </c>
      <c r="BQ33" s="23" t="s">
        <v>244</v>
      </c>
      <c r="BR33" s="23"/>
      <c r="BS33" s="23">
        <v>0</v>
      </c>
      <c r="BT33" s="23"/>
      <c r="BU33" s="23">
        <v>0</v>
      </c>
      <c r="BV33" s="23"/>
      <c r="BW33" s="23"/>
      <c r="BX33" s="23"/>
      <c r="BY33" s="23">
        <v>0</v>
      </c>
      <c r="BZ33" s="23"/>
      <c r="CA33" s="23">
        <v>0</v>
      </c>
      <c r="CB33" s="23"/>
      <c r="CC33" s="23"/>
      <c r="CD33" s="23"/>
      <c r="CE33" s="23">
        <v>0</v>
      </c>
      <c r="CF33" s="23"/>
      <c r="CG33" s="23">
        <v>0</v>
      </c>
      <c r="CH33" s="23"/>
      <c r="CI33" s="23"/>
      <c r="CJ33" s="23">
        <v>0</v>
      </c>
      <c r="CK33" s="23">
        <v>0</v>
      </c>
      <c r="CL33" s="23"/>
      <c r="CM33" s="23"/>
      <c r="CN33" s="23">
        <v>0</v>
      </c>
      <c r="CO33" s="23" t="s">
        <v>244</v>
      </c>
      <c r="CP33" s="23">
        <v>0</v>
      </c>
      <c r="CQ33" s="23"/>
      <c r="CR33" s="23"/>
      <c r="CS33" s="23"/>
      <c r="CT33" s="23">
        <v>0</v>
      </c>
      <c r="CU33" s="23" t="s">
        <v>244</v>
      </c>
      <c r="CV33" s="23">
        <v>0</v>
      </c>
      <c r="CW33" s="23">
        <v>0</v>
      </c>
      <c r="CX33" s="23" t="s">
        <v>244</v>
      </c>
    </row>
    <row r="34" spans="1:102">
      <c r="A34" s="25">
        <v>98</v>
      </c>
      <c r="B34" s="26" t="s">
        <v>242</v>
      </c>
      <c r="C34" s="26" t="s">
        <v>243</v>
      </c>
      <c r="D34" s="23"/>
      <c r="E34" s="23">
        <v>0</v>
      </c>
      <c r="F34" s="23"/>
      <c r="G34" s="23">
        <v>0</v>
      </c>
      <c r="H34" s="23">
        <v>0</v>
      </c>
      <c r="I34" s="23" t="s">
        <v>244</v>
      </c>
      <c r="J34" s="23">
        <v>0</v>
      </c>
      <c r="K34" s="23">
        <v>0</v>
      </c>
      <c r="L34" s="23" t="s">
        <v>244</v>
      </c>
      <c r="M34" s="23"/>
      <c r="N34" s="23">
        <v>0</v>
      </c>
      <c r="O34" s="23" t="s">
        <v>244</v>
      </c>
      <c r="P34" s="23"/>
      <c r="Q34" s="23">
        <v>0</v>
      </c>
      <c r="R34" s="23" t="s">
        <v>244</v>
      </c>
      <c r="S34" s="23"/>
      <c r="T34" s="23">
        <v>0</v>
      </c>
      <c r="U34" s="23"/>
      <c r="V34" s="23">
        <v>0</v>
      </c>
      <c r="W34" s="23">
        <v>0</v>
      </c>
      <c r="X34" s="23" t="s">
        <v>244</v>
      </c>
      <c r="Y34" s="23">
        <v>0</v>
      </c>
      <c r="Z34" s="23"/>
      <c r="AA34" s="23" t="s">
        <v>244</v>
      </c>
      <c r="AB34" s="23"/>
      <c r="AC34" s="23">
        <v>0</v>
      </c>
      <c r="AD34" s="23"/>
      <c r="AE34" s="23">
        <v>0</v>
      </c>
      <c r="AF34" s="23">
        <v>0</v>
      </c>
      <c r="AG34" s="23"/>
      <c r="AH34" s="23">
        <v>0</v>
      </c>
      <c r="AI34" s="23">
        <v>0</v>
      </c>
      <c r="AJ34" s="23" t="s">
        <v>244</v>
      </c>
      <c r="AK34" s="23">
        <v>0</v>
      </c>
      <c r="AL34" s="23"/>
      <c r="AM34" s="23" t="s">
        <v>244</v>
      </c>
      <c r="AN34" s="23">
        <v>28112.323411785841</v>
      </c>
      <c r="AO34" s="23">
        <v>0</v>
      </c>
      <c r="AP34" s="23" t="s">
        <v>291</v>
      </c>
      <c r="AQ34" s="23"/>
      <c r="AR34" s="23">
        <v>0</v>
      </c>
      <c r="AS34" s="23"/>
      <c r="AT34" s="23">
        <v>10015.559072076143</v>
      </c>
      <c r="AU34" s="23">
        <v>0</v>
      </c>
      <c r="AV34" s="23" t="s">
        <v>244</v>
      </c>
      <c r="AW34" s="23"/>
      <c r="AX34" s="23">
        <v>0</v>
      </c>
      <c r="AY34" s="23"/>
      <c r="AZ34" s="23"/>
      <c r="BA34" s="23">
        <v>0</v>
      </c>
      <c r="BB34" s="23" t="s">
        <v>244</v>
      </c>
      <c r="BC34" s="23">
        <v>0</v>
      </c>
      <c r="BD34" s="23">
        <v>0</v>
      </c>
      <c r="BE34" s="23" t="s">
        <v>244</v>
      </c>
      <c r="BF34" s="23"/>
      <c r="BG34" s="23">
        <v>0</v>
      </c>
      <c r="BH34" s="23" t="s">
        <v>244</v>
      </c>
      <c r="BI34" s="23"/>
      <c r="BJ34" s="23">
        <v>0</v>
      </c>
      <c r="BK34" s="23"/>
      <c r="BL34" s="23"/>
      <c r="BM34" s="23">
        <v>0</v>
      </c>
      <c r="BN34" s="23"/>
      <c r="BO34" s="23">
        <v>0</v>
      </c>
      <c r="BP34" s="23">
        <v>0</v>
      </c>
      <c r="BQ34" s="23" t="s">
        <v>244</v>
      </c>
      <c r="BR34" s="23"/>
      <c r="BS34" s="23">
        <v>0</v>
      </c>
      <c r="BT34" s="23"/>
      <c r="BU34" s="23">
        <v>0</v>
      </c>
      <c r="BV34" s="23"/>
      <c r="BW34" s="23"/>
      <c r="BX34" s="23"/>
      <c r="BY34" s="23">
        <v>0</v>
      </c>
      <c r="BZ34" s="23"/>
      <c r="CA34" s="23">
        <v>290.95669423381923</v>
      </c>
      <c r="CB34" s="23"/>
      <c r="CC34" s="23"/>
      <c r="CD34" s="23"/>
      <c r="CE34" s="23">
        <v>0</v>
      </c>
      <c r="CF34" s="23"/>
      <c r="CG34" s="23">
        <v>0</v>
      </c>
      <c r="CH34" s="23"/>
      <c r="CI34" s="23"/>
      <c r="CJ34" s="23">
        <v>0</v>
      </c>
      <c r="CK34" s="23">
        <v>0</v>
      </c>
      <c r="CL34" s="23" t="s">
        <v>244</v>
      </c>
      <c r="CM34" s="23"/>
      <c r="CN34" s="23">
        <v>0</v>
      </c>
      <c r="CO34" s="23" t="s">
        <v>244</v>
      </c>
      <c r="CP34" s="23">
        <v>0</v>
      </c>
      <c r="CQ34" s="23"/>
      <c r="CR34" s="23"/>
      <c r="CS34" s="23"/>
      <c r="CT34" s="23">
        <v>0</v>
      </c>
      <c r="CU34" s="23" t="s">
        <v>244</v>
      </c>
      <c r="CV34" s="23">
        <v>0</v>
      </c>
      <c r="CW34" s="23">
        <v>0</v>
      </c>
      <c r="CX34" s="23" t="s">
        <v>244</v>
      </c>
    </row>
    <row r="35" spans="1:102">
      <c r="A35" s="25">
        <v>99</v>
      </c>
      <c r="B35" s="26" t="s">
        <v>245</v>
      </c>
      <c r="C35" s="26" t="s">
        <v>246</v>
      </c>
      <c r="D35" s="23"/>
      <c r="E35" s="23">
        <v>0</v>
      </c>
      <c r="F35" s="23"/>
      <c r="G35" s="23">
        <v>0</v>
      </c>
      <c r="H35" s="23">
        <v>0</v>
      </c>
      <c r="I35" s="23" t="s">
        <v>244</v>
      </c>
      <c r="J35" s="23">
        <v>0</v>
      </c>
      <c r="K35" s="23">
        <v>0</v>
      </c>
      <c r="L35" s="23" t="s">
        <v>244</v>
      </c>
      <c r="M35" s="23"/>
      <c r="N35" s="23">
        <v>0</v>
      </c>
      <c r="O35" s="23" t="s">
        <v>244</v>
      </c>
      <c r="P35" s="23"/>
      <c r="Q35" s="23">
        <v>0</v>
      </c>
      <c r="R35" s="23" t="s">
        <v>244</v>
      </c>
      <c r="S35" s="23"/>
      <c r="T35" s="23">
        <v>0</v>
      </c>
      <c r="U35" s="23"/>
      <c r="V35" s="23">
        <v>0</v>
      </c>
      <c r="W35" s="23">
        <v>0</v>
      </c>
      <c r="X35" s="23" t="s">
        <v>244</v>
      </c>
      <c r="Y35" s="23">
        <v>0</v>
      </c>
      <c r="Z35" s="23"/>
      <c r="AA35" s="23" t="s">
        <v>244</v>
      </c>
      <c r="AB35" s="23"/>
      <c r="AC35" s="23">
        <v>0</v>
      </c>
      <c r="AD35" s="23"/>
      <c r="AE35" s="23">
        <v>0</v>
      </c>
      <c r="AF35" s="23">
        <v>0</v>
      </c>
      <c r="AG35" s="23"/>
      <c r="AH35" s="23">
        <v>0</v>
      </c>
      <c r="AI35" s="23">
        <v>0</v>
      </c>
      <c r="AJ35" s="23" t="s">
        <v>244</v>
      </c>
      <c r="AK35" s="23">
        <v>0</v>
      </c>
      <c r="AL35" s="23"/>
      <c r="AM35" s="23" t="s">
        <v>244</v>
      </c>
      <c r="AN35" s="23">
        <v>183400.57044757876</v>
      </c>
      <c r="AO35" s="23">
        <v>0</v>
      </c>
      <c r="AP35" s="23" t="s">
        <v>291</v>
      </c>
      <c r="AQ35" s="23"/>
      <c r="AR35" s="23">
        <v>0</v>
      </c>
      <c r="AS35" s="23"/>
      <c r="AT35" s="23">
        <v>31634.631651227653</v>
      </c>
      <c r="AU35" s="23">
        <v>0</v>
      </c>
      <c r="AV35" s="23" t="s">
        <v>244</v>
      </c>
      <c r="AW35" s="23"/>
      <c r="AX35" s="23">
        <v>0</v>
      </c>
      <c r="AY35" s="23"/>
      <c r="AZ35" s="23"/>
      <c r="BA35" s="23">
        <v>0</v>
      </c>
      <c r="BB35" s="23" t="s">
        <v>244</v>
      </c>
      <c r="BC35" s="23">
        <v>0</v>
      </c>
      <c r="BD35" s="23">
        <v>0</v>
      </c>
      <c r="BE35" s="23" t="s">
        <v>244</v>
      </c>
      <c r="BF35" s="23"/>
      <c r="BG35" s="23">
        <v>0</v>
      </c>
      <c r="BH35" s="23" t="s">
        <v>244</v>
      </c>
      <c r="BI35" s="23"/>
      <c r="BJ35" s="23">
        <v>0</v>
      </c>
      <c r="BK35" s="23"/>
      <c r="BL35" s="23"/>
      <c r="BM35" s="23">
        <v>0</v>
      </c>
      <c r="BN35" s="23"/>
      <c r="BO35" s="23">
        <v>0</v>
      </c>
      <c r="BP35" s="23">
        <v>0</v>
      </c>
      <c r="BQ35" s="23" t="s">
        <v>244</v>
      </c>
      <c r="BR35" s="23"/>
      <c r="BS35" s="23">
        <v>0</v>
      </c>
      <c r="BT35" s="23"/>
      <c r="BU35" s="23">
        <v>0</v>
      </c>
      <c r="BV35" s="23"/>
      <c r="BW35" s="23"/>
      <c r="BX35" s="23"/>
      <c r="BY35" s="23">
        <v>0</v>
      </c>
      <c r="BZ35" s="23"/>
      <c r="CA35" s="23">
        <v>0</v>
      </c>
      <c r="CB35" s="23"/>
      <c r="CC35" s="23"/>
      <c r="CD35" s="23"/>
      <c r="CE35" s="23">
        <v>0</v>
      </c>
      <c r="CF35" s="23"/>
      <c r="CG35" s="23">
        <v>26956.748630951752</v>
      </c>
      <c r="CH35" s="23"/>
      <c r="CI35" s="23"/>
      <c r="CJ35" s="23">
        <v>0</v>
      </c>
      <c r="CK35" s="23">
        <v>0</v>
      </c>
      <c r="CL35" s="23" t="s">
        <v>244</v>
      </c>
      <c r="CM35" s="23"/>
      <c r="CN35" s="23">
        <v>0</v>
      </c>
      <c r="CO35" s="23" t="s">
        <v>244</v>
      </c>
      <c r="CP35" s="23">
        <v>0</v>
      </c>
      <c r="CQ35" s="23"/>
      <c r="CR35" s="23"/>
      <c r="CS35" s="23"/>
      <c r="CT35" s="23">
        <v>0</v>
      </c>
      <c r="CU35" s="23" t="s">
        <v>244</v>
      </c>
      <c r="CV35" s="23">
        <v>0</v>
      </c>
      <c r="CW35" s="23">
        <v>0</v>
      </c>
      <c r="CX35" s="23" t="s">
        <v>244</v>
      </c>
    </row>
    <row r="36" spans="1:102">
      <c r="A36" s="25"/>
      <c r="B36" s="24" t="s">
        <v>247</v>
      </c>
      <c r="C36" s="24" t="s">
        <v>248</v>
      </c>
      <c r="D36" s="23"/>
      <c r="E36" s="23">
        <v>453632.97477995628</v>
      </c>
      <c r="F36" s="23"/>
      <c r="G36" s="23">
        <v>523212.35577126185</v>
      </c>
      <c r="H36" s="23">
        <v>200067.2134219883</v>
      </c>
      <c r="I36" s="23"/>
      <c r="J36" s="23">
        <v>3557.692300337922</v>
      </c>
      <c r="K36" s="23">
        <v>9466.6580605354702</v>
      </c>
      <c r="L36" s="23"/>
      <c r="M36" s="23"/>
      <c r="N36" s="23">
        <v>0</v>
      </c>
      <c r="O36" s="23"/>
      <c r="P36" s="23"/>
      <c r="Q36" s="23">
        <v>0</v>
      </c>
      <c r="R36" s="23"/>
      <c r="S36" s="23"/>
      <c r="T36" s="23">
        <v>185300.56866726853</v>
      </c>
      <c r="U36" s="23"/>
      <c r="V36" s="23">
        <v>0</v>
      </c>
      <c r="W36" s="23">
        <v>0</v>
      </c>
      <c r="X36" s="23"/>
      <c r="Y36" s="23">
        <v>104004.16024818702</v>
      </c>
      <c r="Z36" s="23"/>
      <c r="AA36" s="23"/>
      <c r="AB36" s="23"/>
      <c r="AC36" s="23">
        <v>258607.27540043046</v>
      </c>
      <c r="AD36" s="23"/>
      <c r="AE36" s="23">
        <v>77327.897988055323</v>
      </c>
      <c r="AF36" s="23">
        <v>334831.57406763139</v>
      </c>
      <c r="AG36" s="23"/>
      <c r="AH36" s="23">
        <v>0</v>
      </c>
      <c r="AI36" s="23">
        <v>0</v>
      </c>
      <c r="AJ36" s="23"/>
      <c r="AK36" s="23">
        <v>0</v>
      </c>
      <c r="AL36" s="23"/>
      <c r="AM36" s="23"/>
      <c r="AN36" s="23">
        <v>597749.73054096929</v>
      </c>
      <c r="AO36" s="23">
        <v>0</v>
      </c>
      <c r="AP36" s="23"/>
      <c r="AQ36" s="23"/>
      <c r="AR36" s="23">
        <v>138934.97136416563</v>
      </c>
      <c r="AS36" s="23"/>
      <c r="AT36" s="23">
        <v>170546.4364287667</v>
      </c>
      <c r="AU36" s="23">
        <v>8740.9705605599538</v>
      </c>
      <c r="AV36" s="23"/>
      <c r="AW36" s="23"/>
      <c r="AX36" s="23">
        <v>317569.05462879728</v>
      </c>
      <c r="AY36" s="23"/>
      <c r="AZ36" s="23"/>
      <c r="BA36" s="23">
        <v>0</v>
      </c>
      <c r="BB36" s="23"/>
      <c r="BC36" s="23">
        <v>153163.4129596948</v>
      </c>
      <c r="BD36" s="23">
        <v>0</v>
      </c>
      <c r="BE36" s="23"/>
      <c r="BF36" s="23"/>
      <c r="BG36" s="23">
        <v>43103.176505707495</v>
      </c>
      <c r="BH36" s="23"/>
      <c r="BI36" s="23"/>
      <c r="BJ36" s="23">
        <v>32734.46840531117</v>
      </c>
      <c r="BK36" s="23"/>
      <c r="BL36" s="23"/>
      <c r="BM36" s="23">
        <v>912726.30716253526</v>
      </c>
      <c r="BN36" s="23"/>
      <c r="BO36" s="23">
        <v>0</v>
      </c>
      <c r="BP36" s="23">
        <v>0</v>
      </c>
      <c r="BQ36" s="23"/>
      <c r="BR36" s="23"/>
      <c r="BS36" s="23">
        <v>24712.147117572214</v>
      </c>
      <c r="BT36" s="23"/>
      <c r="BU36" s="23">
        <v>1076850.1790492567</v>
      </c>
      <c r="BV36" s="23"/>
      <c r="BW36" s="23"/>
      <c r="BX36" s="23"/>
      <c r="BY36" s="23">
        <v>397103.08069450012</v>
      </c>
      <c r="BZ36" s="23"/>
      <c r="CA36" s="23">
        <v>192395.05652179994</v>
      </c>
      <c r="CB36" s="23"/>
      <c r="CC36" s="23"/>
      <c r="CD36" s="23"/>
      <c r="CE36" s="23">
        <v>239938.38030853632</v>
      </c>
      <c r="CF36" s="23"/>
      <c r="CG36" s="23">
        <v>1175001.6888491614</v>
      </c>
      <c r="CH36" s="23"/>
      <c r="CI36" s="23"/>
      <c r="CJ36" s="23">
        <v>310696.4718113353</v>
      </c>
      <c r="CK36" s="23">
        <v>445579.4203246269</v>
      </c>
      <c r="CL36" s="23"/>
      <c r="CM36" s="23"/>
      <c r="CN36" s="23">
        <v>0</v>
      </c>
      <c r="CO36" s="23"/>
      <c r="CP36" s="23">
        <v>426574.74408166937</v>
      </c>
      <c r="CQ36" s="23"/>
      <c r="CR36" s="23"/>
      <c r="CS36" s="23"/>
      <c r="CT36" s="23">
        <v>0</v>
      </c>
      <c r="CU36" s="23"/>
      <c r="CV36" s="23">
        <v>170566.56038446561</v>
      </c>
      <c r="CW36" s="23">
        <v>0</v>
      </c>
      <c r="CX36" s="23"/>
    </row>
    <row r="37" spans="1:102">
      <c r="A37" s="25"/>
      <c r="B37" s="24" t="s">
        <v>249</v>
      </c>
      <c r="C37" s="26" t="s">
        <v>98</v>
      </c>
      <c r="D37" s="23"/>
      <c r="E37" s="23">
        <v>769.70746914913843</v>
      </c>
      <c r="F37" s="23"/>
      <c r="G37" s="23">
        <v>25252.333610481532</v>
      </c>
      <c r="H37" s="23">
        <v>938.91147132168487</v>
      </c>
      <c r="I37" s="23"/>
      <c r="J37" s="23">
        <v>1230.1594573972206</v>
      </c>
      <c r="K37" s="23">
        <v>4349.7977890211932</v>
      </c>
      <c r="L37" s="23"/>
      <c r="M37" s="23"/>
      <c r="N37" s="23">
        <v>2928.2253295010873</v>
      </c>
      <c r="O37" s="23"/>
      <c r="P37" s="23"/>
      <c r="Q37" s="23">
        <v>1416.3998063517984</v>
      </c>
      <c r="R37" s="23"/>
      <c r="S37" s="23"/>
      <c r="T37" s="23">
        <v>1098.4092442040021</v>
      </c>
      <c r="U37" s="23"/>
      <c r="V37" s="23">
        <v>1947.0959735376152</v>
      </c>
      <c r="W37" s="23">
        <v>4191.7060623513171</v>
      </c>
      <c r="X37" s="23"/>
      <c r="Y37" s="23">
        <v>19917.939813380784</v>
      </c>
      <c r="Z37" s="23"/>
      <c r="AA37" s="23"/>
      <c r="AB37" s="23"/>
      <c r="AC37" s="23">
        <v>1023.6393673479064</v>
      </c>
      <c r="AD37" s="23"/>
      <c r="AE37" s="23">
        <v>1508.1847130239446</v>
      </c>
      <c r="AF37" s="23">
        <v>1256.6348381581092</v>
      </c>
      <c r="AG37" s="23"/>
      <c r="AH37" s="23">
        <v>2254.4411597736598</v>
      </c>
      <c r="AI37" s="23">
        <v>5143.5456528302911</v>
      </c>
      <c r="AJ37" s="23"/>
      <c r="AK37" s="23">
        <v>4669.0904055152196</v>
      </c>
      <c r="AL37" s="23"/>
      <c r="AM37" s="23"/>
      <c r="AN37" s="23">
        <v>14249.42521817313</v>
      </c>
      <c r="AO37" s="23">
        <v>0</v>
      </c>
      <c r="AP37" s="23"/>
      <c r="AQ37" s="23"/>
      <c r="AR37" s="23">
        <v>585.95677364534174</v>
      </c>
      <c r="AS37" s="23"/>
      <c r="AT37" s="23">
        <v>6822.4037208496129</v>
      </c>
      <c r="AU37" s="23">
        <v>1850.7086231255214</v>
      </c>
      <c r="AV37" s="23"/>
      <c r="AW37" s="23"/>
      <c r="AX37" s="23">
        <v>910.0272753210819</v>
      </c>
      <c r="AY37" s="23"/>
      <c r="AZ37" s="23"/>
      <c r="BA37" s="23">
        <v>448.87043199580739</v>
      </c>
      <c r="BB37" s="23"/>
      <c r="BC37" s="23">
        <v>7685.7714183306607</v>
      </c>
      <c r="BD37" s="23">
        <v>2979.9501638929419</v>
      </c>
      <c r="BE37" s="23"/>
      <c r="BF37" s="23"/>
      <c r="BG37" s="23">
        <v>256.89627359282173</v>
      </c>
      <c r="BH37" s="23"/>
      <c r="BI37" s="23"/>
      <c r="BJ37" s="23">
        <v>75.090558501548529</v>
      </c>
      <c r="BK37" s="23"/>
      <c r="BL37" s="23"/>
      <c r="BM37" s="23">
        <v>1780.4125641575067</v>
      </c>
      <c r="BN37" s="23"/>
      <c r="BO37" s="23">
        <v>1542.5968255960661</v>
      </c>
      <c r="BP37" s="23">
        <v>13340.545262226138</v>
      </c>
      <c r="BQ37" s="23"/>
      <c r="BR37" s="23"/>
      <c r="BS37" s="23">
        <v>210.14661807988605</v>
      </c>
      <c r="BT37" s="23"/>
      <c r="BU37" s="23">
        <v>21509.111379574351</v>
      </c>
      <c r="BV37" s="23"/>
      <c r="BW37" s="23"/>
      <c r="BX37" s="23"/>
      <c r="BY37" s="23">
        <v>1273.4207137369426</v>
      </c>
      <c r="BZ37" s="23"/>
      <c r="CA37" s="23">
        <v>9337.6335203460458</v>
      </c>
      <c r="CB37" s="23"/>
      <c r="CC37" s="23"/>
      <c r="CD37" s="23"/>
      <c r="CE37" s="23">
        <v>1188.7731169269609</v>
      </c>
      <c r="CF37" s="23"/>
      <c r="CG37" s="23">
        <v>29318.009183905462</v>
      </c>
      <c r="CH37" s="23"/>
      <c r="CI37" s="23"/>
      <c r="CJ37" s="23">
        <v>6140.5133147350434</v>
      </c>
      <c r="CK37" s="23">
        <v>2689.179549602009</v>
      </c>
      <c r="CL37" s="23"/>
      <c r="CM37" s="23"/>
      <c r="CN37" s="23">
        <v>261.33102800621407</v>
      </c>
      <c r="CO37" s="23"/>
      <c r="CP37" s="23">
        <v>8620.5229859586761</v>
      </c>
      <c r="CQ37" s="23"/>
      <c r="CR37" s="23"/>
      <c r="CS37" s="23"/>
      <c r="CT37" s="23">
        <v>2979.9501638929419</v>
      </c>
      <c r="CU37" s="23"/>
      <c r="CV37" s="23">
        <v>5003.7010712960682</v>
      </c>
      <c r="CW37" s="23">
        <v>2979.9501638929419</v>
      </c>
      <c r="CX37" s="23"/>
    </row>
    <row r="38" spans="1:102">
      <c r="A38" s="25">
        <v>100</v>
      </c>
      <c r="B38" s="24" t="s">
        <v>250</v>
      </c>
      <c r="C38" s="26" t="s">
        <v>251</v>
      </c>
      <c r="D38" s="23"/>
      <c r="E38" s="23">
        <v>0</v>
      </c>
      <c r="F38" s="23"/>
      <c r="G38" s="23">
        <v>16394.386923979058</v>
      </c>
      <c r="H38" s="23">
        <v>203.58565522213098</v>
      </c>
      <c r="I38" s="23" t="s">
        <v>194</v>
      </c>
      <c r="J38" s="23">
        <v>0</v>
      </c>
      <c r="K38" s="23">
        <v>0</v>
      </c>
      <c r="L38" s="23" t="s">
        <v>194</v>
      </c>
      <c r="M38" s="23"/>
      <c r="N38" s="23">
        <v>25.351274609785335</v>
      </c>
      <c r="O38" s="23" t="s">
        <v>194</v>
      </c>
      <c r="P38" s="23"/>
      <c r="Q38" s="23">
        <v>1106.9310149402327</v>
      </c>
      <c r="R38" s="23" t="s">
        <v>194</v>
      </c>
      <c r="S38" s="23"/>
      <c r="T38" s="23">
        <v>469.87657455487675</v>
      </c>
      <c r="U38" s="23" t="s">
        <v>194</v>
      </c>
      <c r="V38" s="23">
        <v>1900.9201388053375</v>
      </c>
      <c r="W38" s="23">
        <v>1294.2541189015171</v>
      </c>
      <c r="X38" s="23" t="s">
        <v>194</v>
      </c>
      <c r="Y38" s="23">
        <v>13383.177570203055</v>
      </c>
      <c r="Z38" s="23"/>
      <c r="AA38" s="23"/>
      <c r="AB38" s="23"/>
      <c r="AC38" s="23">
        <v>0</v>
      </c>
      <c r="AD38" s="23"/>
      <c r="AE38" s="23">
        <v>0</v>
      </c>
      <c r="AF38" s="23">
        <v>0</v>
      </c>
      <c r="AG38" s="23"/>
      <c r="AH38" s="23">
        <v>2214.6819978537301</v>
      </c>
      <c r="AI38" s="23">
        <v>1800.5187354435402</v>
      </c>
      <c r="AJ38" s="23" t="s">
        <v>194</v>
      </c>
      <c r="AK38" s="23">
        <v>15.682106913213808</v>
      </c>
      <c r="AL38" s="23"/>
      <c r="AM38" s="23"/>
      <c r="AN38" s="23">
        <v>11790.15802652891</v>
      </c>
      <c r="AO38" s="23">
        <v>0</v>
      </c>
      <c r="AP38" s="23"/>
      <c r="AQ38" s="23"/>
      <c r="AR38" s="23">
        <v>40.447598703900063</v>
      </c>
      <c r="AS38" s="23"/>
      <c r="AT38" s="23">
        <v>2111.8687012432524</v>
      </c>
      <c r="AU38" s="23">
        <v>0</v>
      </c>
      <c r="AV38" s="23"/>
      <c r="AW38" s="23"/>
      <c r="AX38" s="23">
        <v>420.99714585991035</v>
      </c>
      <c r="AY38" s="23"/>
      <c r="AZ38" s="23"/>
      <c r="BA38" s="23">
        <v>0</v>
      </c>
      <c r="BB38" s="23"/>
      <c r="BC38" s="23">
        <v>2429.8696130241942</v>
      </c>
      <c r="BD38" s="23">
        <v>0</v>
      </c>
      <c r="BE38" s="23" t="s">
        <v>194</v>
      </c>
      <c r="BF38" s="23"/>
      <c r="BG38" s="23">
        <v>0</v>
      </c>
      <c r="BH38" s="23" t="s">
        <v>194</v>
      </c>
      <c r="BI38" s="23"/>
      <c r="BJ38" s="23">
        <v>0</v>
      </c>
      <c r="BK38" s="23"/>
      <c r="BL38" s="23"/>
      <c r="BM38" s="23">
        <v>0</v>
      </c>
      <c r="BN38" s="23"/>
      <c r="BO38" s="23">
        <v>15.682106913213808</v>
      </c>
      <c r="BP38" s="23">
        <v>0</v>
      </c>
      <c r="BQ38" s="23"/>
      <c r="BR38" s="23"/>
      <c r="BS38" s="23">
        <v>0</v>
      </c>
      <c r="BT38" s="23"/>
      <c r="BU38" s="23">
        <v>4371.8636749039706</v>
      </c>
      <c r="BV38" s="23"/>
      <c r="BW38" s="23"/>
      <c r="BX38" s="23"/>
      <c r="BY38" s="23">
        <v>0</v>
      </c>
      <c r="BZ38" s="23"/>
      <c r="CA38" s="23">
        <v>4905.7431700317857</v>
      </c>
      <c r="CB38" s="23"/>
      <c r="CC38" s="23"/>
      <c r="CD38" s="23"/>
      <c r="CE38" s="23">
        <v>0</v>
      </c>
      <c r="CF38" s="23"/>
      <c r="CG38" s="23">
        <v>12254.370328504767</v>
      </c>
      <c r="CH38" s="23"/>
      <c r="CI38" s="23" t="s">
        <v>194</v>
      </c>
      <c r="CJ38" s="23">
        <v>3767.2558880699394</v>
      </c>
      <c r="CK38" s="23">
        <v>0</v>
      </c>
      <c r="CL38" s="23"/>
      <c r="CM38" s="23"/>
      <c r="CN38" s="23">
        <v>0</v>
      </c>
      <c r="CO38" s="23"/>
      <c r="CP38" s="23">
        <v>565.01124205710448</v>
      </c>
      <c r="CQ38" s="23"/>
      <c r="CR38" s="23"/>
      <c r="CS38" s="23"/>
      <c r="CT38" s="23">
        <v>0</v>
      </c>
      <c r="CU38" s="23"/>
      <c r="CV38" s="23">
        <v>4285.0122798464627</v>
      </c>
      <c r="CW38" s="23">
        <v>0</v>
      </c>
      <c r="CX38" s="23" t="s">
        <v>194</v>
      </c>
    </row>
    <row r="39" spans="1:102">
      <c r="A39" s="25">
        <v>101</v>
      </c>
      <c r="B39" s="24" t="s">
        <v>252</v>
      </c>
      <c r="C39" s="26" t="s">
        <v>253</v>
      </c>
      <c r="D39" s="23"/>
      <c r="E39" s="23">
        <v>0</v>
      </c>
      <c r="F39" s="23"/>
      <c r="G39" s="23">
        <v>0</v>
      </c>
      <c r="H39" s="23">
        <v>0</v>
      </c>
      <c r="I39" s="23"/>
      <c r="J39" s="23">
        <v>0</v>
      </c>
      <c r="K39" s="23">
        <v>0</v>
      </c>
      <c r="L39" s="23"/>
      <c r="M39" s="23"/>
      <c r="N39" s="23">
        <v>0</v>
      </c>
      <c r="O39" s="23"/>
      <c r="P39" s="23"/>
      <c r="Q39" s="23">
        <v>0</v>
      </c>
      <c r="R39" s="23"/>
      <c r="S39" s="23"/>
      <c r="T39" s="23">
        <v>15.420011033567718</v>
      </c>
      <c r="U39" s="23" t="s">
        <v>194</v>
      </c>
      <c r="V39" s="23">
        <v>0</v>
      </c>
      <c r="W39" s="23">
        <v>0</v>
      </c>
      <c r="X39" s="23"/>
      <c r="Y39" s="23">
        <v>1509.5376796696314</v>
      </c>
      <c r="Z39" s="23"/>
      <c r="AA39" s="23" t="s">
        <v>194</v>
      </c>
      <c r="AB39" s="23"/>
      <c r="AC39" s="23">
        <v>0</v>
      </c>
      <c r="AD39" s="23"/>
      <c r="AE39" s="23">
        <v>0</v>
      </c>
      <c r="AF39" s="23">
        <v>0</v>
      </c>
      <c r="AG39" s="23"/>
      <c r="AH39" s="23">
        <v>0</v>
      </c>
      <c r="AI39" s="23">
        <v>0</v>
      </c>
      <c r="AJ39" s="23"/>
      <c r="AK39" s="23">
        <v>0</v>
      </c>
      <c r="AL39" s="23"/>
      <c r="AM39" s="23"/>
      <c r="AN39" s="23">
        <v>13515.72434331283</v>
      </c>
      <c r="AO39" s="23">
        <v>0</v>
      </c>
      <c r="AP39" s="23"/>
      <c r="AQ39" s="23"/>
      <c r="AR39" s="23">
        <v>0</v>
      </c>
      <c r="AS39" s="23"/>
      <c r="AT39" s="23">
        <v>132.45528737521377</v>
      </c>
      <c r="AU39" s="23">
        <v>0</v>
      </c>
      <c r="AV39" s="23"/>
      <c r="AW39" s="23"/>
      <c r="AX39" s="23">
        <v>0</v>
      </c>
      <c r="AY39" s="23"/>
      <c r="AZ39" s="23"/>
      <c r="BA39" s="23">
        <v>189.5339606534034</v>
      </c>
      <c r="BB39" s="23"/>
      <c r="BC39" s="23">
        <v>920.51535361507331</v>
      </c>
      <c r="BD39" s="23">
        <v>0</v>
      </c>
      <c r="BE39" s="23"/>
      <c r="BF39" s="23"/>
      <c r="BG39" s="23">
        <v>0</v>
      </c>
      <c r="BH39" s="23"/>
      <c r="BI39" s="23"/>
      <c r="BJ39" s="23">
        <v>0</v>
      </c>
      <c r="BK39" s="23"/>
      <c r="BL39" s="23"/>
      <c r="BM39" s="23">
        <v>0</v>
      </c>
      <c r="BN39" s="23"/>
      <c r="BO39" s="23">
        <v>0</v>
      </c>
      <c r="BP39" s="23">
        <v>0</v>
      </c>
      <c r="BQ39" s="23"/>
      <c r="BR39" s="23"/>
      <c r="BS39" s="23">
        <v>0</v>
      </c>
      <c r="BT39" s="23"/>
      <c r="BU39" s="23">
        <v>8719.3203342777251</v>
      </c>
      <c r="BV39" s="23"/>
      <c r="BW39" s="23"/>
      <c r="BX39" s="23"/>
      <c r="BY39" s="23">
        <v>0</v>
      </c>
      <c r="BZ39" s="23"/>
      <c r="CA39" s="23">
        <v>3620.5127187388257</v>
      </c>
      <c r="CB39" s="23"/>
      <c r="CC39" s="23"/>
      <c r="CD39" s="23"/>
      <c r="CE39" s="23">
        <v>0</v>
      </c>
      <c r="CF39" s="23"/>
      <c r="CG39" s="23">
        <v>7027.9588387389449</v>
      </c>
      <c r="CH39" s="23"/>
      <c r="CI39" s="23" t="s">
        <v>194</v>
      </c>
      <c r="CJ39" s="23">
        <v>26.238040058165339</v>
      </c>
      <c r="CK39" s="23">
        <v>0</v>
      </c>
      <c r="CL39" s="23"/>
      <c r="CM39" s="23"/>
      <c r="CN39" s="23">
        <v>0</v>
      </c>
      <c r="CO39" s="23"/>
      <c r="CP39" s="23">
        <v>1845.4065666652148</v>
      </c>
      <c r="CQ39" s="23"/>
      <c r="CR39" s="23"/>
      <c r="CS39" s="23"/>
      <c r="CT39" s="23">
        <v>0</v>
      </c>
      <c r="CU39" s="23"/>
      <c r="CV39" s="23">
        <v>0</v>
      </c>
      <c r="CW39" s="23">
        <v>0</v>
      </c>
      <c r="CX39" s="23"/>
    </row>
    <row r="40" spans="1:102">
      <c r="A40" s="25">
        <v>102</v>
      </c>
      <c r="B40" s="24" t="s">
        <v>254</v>
      </c>
      <c r="C40" s="26" t="s">
        <v>255</v>
      </c>
      <c r="D40" s="23"/>
      <c r="E40" s="23">
        <v>0</v>
      </c>
      <c r="F40" s="23"/>
      <c r="G40" s="23">
        <v>0</v>
      </c>
      <c r="H40" s="23">
        <v>0</v>
      </c>
      <c r="I40" s="23"/>
      <c r="J40" s="23">
        <v>0</v>
      </c>
      <c r="K40" s="23">
        <v>0</v>
      </c>
      <c r="L40" s="23"/>
      <c r="M40" s="23"/>
      <c r="N40" s="23">
        <v>0</v>
      </c>
      <c r="O40" s="23"/>
      <c r="P40" s="23"/>
      <c r="Q40" s="23">
        <v>0</v>
      </c>
      <c r="R40" s="23"/>
      <c r="S40" s="23"/>
      <c r="T40" s="23">
        <v>0</v>
      </c>
      <c r="U40" s="23"/>
      <c r="V40" s="23">
        <v>45.186526198004792</v>
      </c>
      <c r="W40" s="23">
        <v>196.02193623085981</v>
      </c>
      <c r="X40" s="23" t="s">
        <v>194</v>
      </c>
      <c r="Y40" s="23">
        <v>57.583916783029679</v>
      </c>
      <c r="Z40" s="23"/>
      <c r="AA40" s="23"/>
      <c r="AB40" s="23"/>
      <c r="AC40" s="23">
        <v>0</v>
      </c>
      <c r="AD40" s="23"/>
      <c r="AE40" s="23">
        <v>0</v>
      </c>
      <c r="AF40" s="23">
        <v>0</v>
      </c>
      <c r="AG40" s="23"/>
      <c r="AH40" s="23">
        <v>0</v>
      </c>
      <c r="AI40" s="23">
        <v>0</v>
      </c>
      <c r="AJ40" s="23"/>
      <c r="AK40" s="23">
        <v>0</v>
      </c>
      <c r="AL40" s="23"/>
      <c r="AM40" s="23"/>
      <c r="AN40" s="23">
        <v>576.90489401089246</v>
      </c>
      <c r="AO40" s="23">
        <v>0</v>
      </c>
      <c r="AP40" s="23"/>
      <c r="AQ40" s="23"/>
      <c r="AR40" s="23">
        <v>0</v>
      </c>
      <c r="AS40" s="23"/>
      <c r="AT40" s="23">
        <v>0</v>
      </c>
      <c r="AU40" s="23">
        <v>0</v>
      </c>
      <c r="AV40" s="23"/>
      <c r="AW40" s="23"/>
      <c r="AX40" s="23">
        <v>0</v>
      </c>
      <c r="AY40" s="23"/>
      <c r="AZ40" s="23"/>
      <c r="BA40" s="23">
        <v>0</v>
      </c>
      <c r="BB40" s="23"/>
      <c r="BC40" s="23">
        <v>637.68658537311808</v>
      </c>
      <c r="BD40" s="23">
        <v>0</v>
      </c>
      <c r="BE40" s="23"/>
      <c r="BF40" s="23"/>
      <c r="BG40" s="23">
        <v>0</v>
      </c>
      <c r="BH40" s="23"/>
      <c r="BI40" s="23"/>
      <c r="BJ40" s="23">
        <v>0</v>
      </c>
      <c r="BK40" s="23"/>
      <c r="BL40" s="23"/>
      <c r="BM40" s="23">
        <v>0</v>
      </c>
      <c r="BN40" s="23" t="s">
        <v>194</v>
      </c>
      <c r="BO40" s="23">
        <v>0</v>
      </c>
      <c r="BP40" s="23">
        <v>0</v>
      </c>
      <c r="BQ40" s="23"/>
      <c r="BR40" s="23"/>
      <c r="BS40" s="23">
        <v>0</v>
      </c>
      <c r="BT40" s="23"/>
      <c r="BU40" s="23">
        <v>4923.4542955503384</v>
      </c>
      <c r="BV40" s="23"/>
      <c r="BW40" s="23"/>
      <c r="BX40" s="23"/>
      <c r="BY40" s="23">
        <v>0</v>
      </c>
      <c r="BZ40" s="23"/>
      <c r="CA40" s="23">
        <v>340.64554128149416</v>
      </c>
      <c r="CB40" s="23"/>
      <c r="CC40" s="23"/>
      <c r="CD40" s="23"/>
      <c r="CE40" s="23">
        <v>0</v>
      </c>
      <c r="CF40" s="23"/>
      <c r="CG40" s="23">
        <v>1900.3191965562701</v>
      </c>
      <c r="CH40" s="23"/>
      <c r="CI40" s="23" t="s">
        <v>194</v>
      </c>
      <c r="CJ40" s="23">
        <v>0</v>
      </c>
      <c r="CK40" s="23">
        <v>0</v>
      </c>
      <c r="CL40" s="23"/>
      <c r="CM40" s="23"/>
      <c r="CN40" s="23">
        <v>0</v>
      </c>
      <c r="CO40" s="23"/>
      <c r="CP40" s="23">
        <v>6329.5667699885935</v>
      </c>
      <c r="CQ40" s="23"/>
      <c r="CR40" s="23" t="s">
        <v>194</v>
      </c>
      <c r="CS40" s="23"/>
      <c r="CT40" s="23">
        <v>0</v>
      </c>
      <c r="CU40" s="23"/>
      <c r="CV40" s="23">
        <v>0</v>
      </c>
      <c r="CW40" s="23">
        <v>0</v>
      </c>
      <c r="CX40" s="23"/>
    </row>
    <row r="41" spans="1:102">
      <c r="A41" s="24"/>
      <c r="B41" s="24" t="s">
        <v>256</v>
      </c>
      <c r="C41" s="24" t="s">
        <v>87</v>
      </c>
      <c r="D41" s="23"/>
      <c r="E41" s="23">
        <v>0</v>
      </c>
      <c r="F41" s="23"/>
      <c r="G41" s="23">
        <v>0</v>
      </c>
      <c r="H41" s="23">
        <v>0</v>
      </c>
      <c r="I41" s="23"/>
      <c r="J41" s="23">
        <v>0</v>
      </c>
      <c r="K41" s="23">
        <v>0</v>
      </c>
      <c r="L41" s="23"/>
      <c r="M41" s="23"/>
      <c r="N41" s="23">
        <v>0</v>
      </c>
      <c r="O41" s="23"/>
      <c r="P41" s="23"/>
      <c r="Q41" s="23">
        <v>0</v>
      </c>
      <c r="R41" s="23"/>
      <c r="S41" s="23"/>
      <c r="T41" s="23">
        <v>0</v>
      </c>
      <c r="U41" s="23"/>
      <c r="V41" s="23">
        <v>0</v>
      </c>
      <c r="W41" s="23">
        <v>0</v>
      </c>
      <c r="X41" s="23"/>
      <c r="Y41" s="23">
        <v>13188.865021293643</v>
      </c>
      <c r="Z41" s="23"/>
      <c r="AA41" s="23" t="s">
        <v>194</v>
      </c>
      <c r="AB41" s="23"/>
      <c r="AC41" s="23">
        <v>0</v>
      </c>
      <c r="AD41" s="23"/>
      <c r="AE41" s="23">
        <v>0</v>
      </c>
      <c r="AF41" s="23">
        <v>0</v>
      </c>
      <c r="AG41" s="23"/>
      <c r="AH41" s="23">
        <v>0</v>
      </c>
      <c r="AI41" s="23">
        <v>0</v>
      </c>
      <c r="AJ41" s="23"/>
      <c r="AK41" s="23">
        <v>0</v>
      </c>
      <c r="AL41" s="23"/>
      <c r="AM41" s="23"/>
      <c r="AN41" s="23">
        <v>1508.1484621766181</v>
      </c>
      <c r="AO41" s="23">
        <v>0</v>
      </c>
      <c r="AP41" s="23"/>
      <c r="AQ41" s="23"/>
      <c r="AR41" s="23">
        <v>0</v>
      </c>
      <c r="AS41" s="23"/>
      <c r="AT41" s="23">
        <v>0</v>
      </c>
      <c r="AU41" s="23">
        <v>0</v>
      </c>
      <c r="AV41" s="23"/>
      <c r="AW41" s="23"/>
      <c r="AX41" s="23">
        <v>0</v>
      </c>
      <c r="AY41" s="23"/>
      <c r="AZ41" s="23"/>
      <c r="BA41" s="23">
        <v>0</v>
      </c>
      <c r="BB41" s="23"/>
      <c r="BC41" s="23">
        <v>0</v>
      </c>
      <c r="BD41" s="23">
        <v>0</v>
      </c>
      <c r="BE41" s="23"/>
      <c r="BF41" s="23"/>
      <c r="BG41" s="23">
        <v>0</v>
      </c>
      <c r="BH41" s="23"/>
      <c r="BI41" s="23"/>
      <c r="BJ41" s="23">
        <v>0</v>
      </c>
      <c r="BK41" s="23"/>
      <c r="BL41" s="23"/>
      <c r="BM41" s="23">
        <v>0</v>
      </c>
      <c r="BN41" s="23"/>
      <c r="BO41" s="23">
        <v>0</v>
      </c>
      <c r="BP41" s="23">
        <v>0</v>
      </c>
      <c r="BQ41" s="23"/>
      <c r="BR41" s="23"/>
      <c r="BS41" s="23">
        <v>0</v>
      </c>
      <c r="BT41" s="23"/>
      <c r="BU41" s="23">
        <v>8130.8534573594388</v>
      </c>
      <c r="BV41" s="23"/>
      <c r="BW41" s="23" t="s">
        <v>194</v>
      </c>
      <c r="BX41" s="23"/>
      <c r="BY41" s="23">
        <v>0</v>
      </c>
      <c r="BZ41" s="23"/>
      <c r="CA41" s="23">
        <v>3817.1987764310325</v>
      </c>
      <c r="CB41" s="23"/>
      <c r="CC41" s="23"/>
      <c r="CD41" s="23"/>
      <c r="CE41" s="23">
        <v>0</v>
      </c>
      <c r="CF41" s="23"/>
      <c r="CG41" s="23">
        <v>12538.320237514206</v>
      </c>
      <c r="CH41" s="23"/>
      <c r="CI41" s="23" t="s">
        <v>194</v>
      </c>
      <c r="CJ41" s="23">
        <v>0</v>
      </c>
      <c r="CK41" s="23">
        <v>0</v>
      </c>
      <c r="CL41" s="23"/>
      <c r="CM41" s="23"/>
      <c r="CN41" s="23">
        <v>0</v>
      </c>
      <c r="CO41" s="23"/>
      <c r="CP41" s="23">
        <v>3607.5479068101022</v>
      </c>
      <c r="CQ41" s="23"/>
      <c r="CR41" s="23" t="s">
        <v>194</v>
      </c>
      <c r="CS41" s="23"/>
      <c r="CT41" s="23">
        <v>0</v>
      </c>
      <c r="CU41" s="23"/>
      <c r="CV41" s="23">
        <v>0</v>
      </c>
      <c r="CW41" s="23">
        <v>0</v>
      </c>
      <c r="CX41" s="23"/>
    </row>
    <row r="42" spans="1:102">
      <c r="A42" s="24"/>
      <c r="B42" s="24" t="s">
        <v>257</v>
      </c>
      <c r="C42" s="24" t="s">
        <v>258</v>
      </c>
      <c r="D42" s="23"/>
      <c r="E42" s="23">
        <v>0</v>
      </c>
      <c r="F42" s="23"/>
      <c r="G42" s="23">
        <v>0</v>
      </c>
      <c r="H42" s="23">
        <v>0</v>
      </c>
      <c r="I42" s="23"/>
      <c r="J42" s="23">
        <v>0</v>
      </c>
      <c r="K42" s="23">
        <v>0</v>
      </c>
      <c r="L42" s="23"/>
      <c r="M42" s="23"/>
      <c r="N42" s="23">
        <v>0</v>
      </c>
      <c r="O42" s="23"/>
      <c r="P42" s="23"/>
      <c r="Q42" s="23">
        <v>0</v>
      </c>
      <c r="R42" s="23"/>
      <c r="S42" s="23"/>
      <c r="T42" s="23">
        <v>0</v>
      </c>
      <c r="U42" s="23"/>
      <c r="V42" s="23">
        <v>0</v>
      </c>
      <c r="W42" s="23">
        <v>0</v>
      </c>
      <c r="X42" s="23"/>
      <c r="Y42" s="23">
        <v>1591.495969705818</v>
      </c>
      <c r="Z42" s="23"/>
      <c r="AA42" s="23" t="s">
        <v>194</v>
      </c>
      <c r="AB42" s="23"/>
      <c r="AC42" s="23">
        <v>0</v>
      </c>
      <c r="AD42" s="23"/>
      <c r="AE42" s="23">
        <v>0</v>
      </c>
      <c r="AF42" s="23">
        <v>0</v>
      </c>
      <c r="AG42" s="23"/>
      <c r="AH42" s="23">
        <v>0</v>
      </c>
      <c r="AI42" s="23">
        <v>1670.2706350158041</v>
      </c>
      <c r="AJ42" s="23" t="s">
        <v>194</v>
      </c>
      <c r="AK42" s="23">
        <v>0</v>
      </c>
      <c r="AL42" s="23"/>
      <c r="AM42" s="23"/>
      <c r="AN42" s="23">
        <v>13151.795472933762</v>
      </c>
      <c r="AO42" s="23">
        <v>0</v>
      </c>
      <c r="AP42" s="23"/>
      <c r="AQ42" s="23"/>
      <c r="AR42" s="23">
        <v>0</v>
      </c>
      <c r="AS42" s="23"/>
      <c r="AT42" s="23">
        <v>160.19189532239716</v>
      </c>
      <c r="AU42" s="23">
        <v>0</v>
      </c>
      <c r="AV42" s="23"/>
      <c r="AW42" s="23"/>
      <c r="AX42" s="23">
        <v>0</v>
      </c>
      <c r="AY42" s="23"/>
      <c r="AZ42" s="23"/>
      <c r="BA42" s="23">
        <v>0</v>
      </c>
      <c r="BB42" s="23"/>
      <c r="BC42" s="23">
        <v>933.11206333614894</v>
      </c>
      <c r="BD42" s="23">
        <v>0</v>
      </c>
      <c r="BE42" s="23"/>
      <c r="BF42" s="23"/>
      <c r="BG42" s="23">
        <v>0</v>
      </c>
      <c r="BH42" s="23"/>
      <c r="BI42" s="23"/>
      <c r="BJ42" s="23">
        <v>0</v>
      </c>
      <c r="BK42" s="23"/>
      <c r="BL42" s="23"/>
      <c r="BM42" s="23">
        <v>0</v>
      </c>
      <c r="BN42" s="23"/>
      <c r="BO42" s="23">
        <v>0</v>
      </c>
      <c r="BP42" s="23">
        <v>0</v>
      </c>
      <c r="BQ42" s="23"/>
      <c r="BR42" s="23"/>
      <c r="BS42" s="23">
        <v>0</v>
      </c>
      <c r="BT42" s="23"/>
      <c r="BU42" s="23">
        <v>8316.0873488735997</v>
      </c>
      <c r="BV42" s="23"/>
      <c r="BW42" s="23"/>
      <c r="BX42" s="23"/>
      <c r="BY42" s="23">
        <v>0</v>
      </c>
      <c r="BZ42" s="23"/>
      <c r="CA42" s="23">
        <v>829.82227351550978</v>
      </c>
      <c r="CB42" s="23"/>
      <c r="CC42" s="23"/>
      <c r="CD42" s="23"/>
      <c r="CE42" s="23">
        <v>0</v>
      </c>
      <c r="CF42" s="23"/>
      <c r="CG42" s="23">
        <v>5106.6505167052237</v>
      </c>
      <c r="CH42" s="23"/>
      <c r="CI42" s="23" t="s">
        <v>194</v>
      </c>
      <c r="CJ42" s="23">
        <v>0</v>
      </c>
      <c r="CK42" s="23">
        <v>0</v>
      </c>
      <c r="CL42" s="23"/>
      <c r="CM42" s="23"/>
      <c r="CN42" s="23">
        <v>0</v>
      </c>
      <c r="CO42" s="23"/>
      <c r="CP42" s="23">
        <v>3901.5935984357379</v>
      </c>
      <c r="CQ42" s="23"/>
      <c r="CR42" s="23" t="s">
        <v>194</v>
      </c>
      <c r="CS42" s="23"/>
      <c r="CT42" s="23">
        <v>0</v>
      </c>
      <c r="CU42" s="23"/>
      <c r="CV42" s="23">
        <v>0</v>
      </c>
      <c r="CW42" s="23">
        <v>0</v>
      </c>
      <c r="CX42" s="23"/>
    </row>
    <row r="43" spans="1:102">
      <c r="A43" s="24"/>
      <c r="B43" s="24" t="s">
        <v>259</v>
      </c>
      <c r="C43" s="24" t="s">
        <v>260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</row>
    <row r="44" spans="1:102">
      <c r="A44" s="24">
        <v>125</v>
      </c>
      <c r="B44" s="24" t="s">
        <v>317</v>
      </c>
      <c r="C44" s="24" t="s">
        <v>317</v>
      </c>
      <c r="D44" s="23"/>
      <c r="E44" s="23">
        <v>1</v>
      </c>
      <c r="F44" s="23"/>
      <c r="G44" s="23">
        <v>1</v>
      </c>
      <c r="H44" s="23">
        <v>1</v>
      </c>
      <c r="I44" s="23"/>
      <c r="J44" s="23">
        <v>0</v>
      </c>
      <c r="K44" s="23">
        <v>1</v>
      </c>
      <c r="L44" s="23"/>
      <c r="M44" s="23"/>
      <c r="N44" s="23">
        <v>0</v>
      </c>
      <c r="O44" s="23"/>
      <c r="P44" s="23"/>
      <c r="Q44" s="23">
        <v>0</v>
      </c>
      <c r="R44" s="23"/>
      <c r="S44" s="23"/>
      <c r="T44" s="23">
        <v>1</v>
      </c>
      <c r="U44" s="23"/>
      <c r="V44" s="23">
        <v>1</v>
      </c>
      <c r="W44" s="23">
        <v>1</v>
      </c>
      <c r="X44" s="23"/>
      <c r="Y44" s="23">
        <v>1</v>
      </c>
      <c r="Z44" s="23"/>
      <c r="AA44" s="23"/>
      <c r="AB44" s="23"/>
      <c r="AC44" s="23">
        <v>1</v>
      </c>
      <c r="AD44" s="23"/>
      <c r="AE44" s="23">
        <v>1</v>
      </c>
      <c r="AF44" s="23">
        <v>0</v>
      </c>
      <c r="AG44" s="23"/>
      <c r="AH44" s="23">
        <v>1</v>
      </c>
      <c r="AI44" s="23">
        <v>1</v>
      </c>
      <c r="AJ44" s="23"/>
      <c r="AK44" s="23">
        <v>1</v>
      </c>
      <c r="AL44" s="23"/>
      <c r="AM44" s="23"/>
      <c r="AN44" s="23">
        <v>1</v>
      </c>
      <c r="AO44" s="23">
        <v>1</v>
      </c>
      <c r="AP44" s="23"/>
      <c r="AQ44" s="23"/>
      <c r="AR44" s="23">
        <v>1</v>
      </c>
      <c r="AS44" s="23"/>
      <c r="AT44" s="23">
        <v>1</v>
      </c>
      <c r="AU44" s="23">
        <v>1</v>
      </c>
      <c r="AV44" s="23"/>
      <c r="AW44" s="23"/>
      <c r="AX44" s="23">
        <v>1</v>
      </c>
      <c r="AY44" s="23"/>
      <c r="AZ44" s="23"/>
      <c r="BA44" s="23">
        <v>1</v>
      </c>
      <c r="BB44" s="23"/>
      <c r="BC44" s="23">
        <v>1</v>
      </c>
      <c r="BD44" s="23">
        <v>1</v>
      </c>
      <c r="BE44" s="23"/>
      <c r="BF44" s="23"/>
      <c r="BG44" s="23">
        <v>1</v>
      </c>
      <c r="BH44" s="23"/>
      <c r="BI44" s="23"/>
      <c r="BJ44" s="23">
        <v>1</v>
      </c>
      <c r="BK44" s="23"/>
      <c r="BL44" s="23"/>
      <c r="BM44" s="23">
        <v>1</v>
      </c>
      <c r="BN44" s="23"/>
      <c r="BO44" s="23">
        <v>1</v>
      </c>
      <c r="BP44" s="23">
        <v>1</v>
      </c>
      <c r="BQ44" s="23"/>
      <c r="BR44" s="23"/>
      <c r="BS44" s="23">
        <v>1</v>
      </c>
      <c r="BT44" s="23"/>
      <c r="BU44" s="23">
        <v>1</v>
      </c>
      <c r="BV44" s="23"/>
      <c r="BW44" s="23"/>
      <c r="BX44" s="23"/>
      <c r="BY44" s="23">
        <v>1</v>
      </c>
      <c r="BZ44" s="23"/>
      <c r="CA44" s="23">
        <v>1</v>
      </c>
      <c r="CB44" s="23"/>
      <c r="CC44" s="23"/>
      <c r="CD44" s="23"/>
      <c r="CE44" s="23">
        <v>1</v>
      </c>
      <c r="CF44" s="23"/>
      <c r="CG44" s="23">
        <v>1</v>
      </c>
      <c r="CH44" s="23"/>
      <c r="CI44" s="23"/>
      <c r="CJ44" s="23">
        <v>1</v>
      </c>
      <c r="CK44" s="23">
        <v>0</v>
      </c>
      <c r="CL44" s="23"/>
      <c r="CM44" s="23"/>
      <c r="CN44" s="23">
        <v>1</v>
      </c>
      <c r="CO44" s="23"/>
      <c r="CP44" s="23">
        <v>1</v>
      </c>
      <c r="CQ44" s="23"/>
      <c r="CR44" s="23"/>
      <c r="CS44" s="23"/>
      <c r="CT44" s="23">
        <v>1</v>
      </c>
      <c r="CU44" s="23"/>
      <c r="CV44" s="23">
        <v>1</v>
      </c>
      <c r="CW44" s="23">
        <v>1</v>
      </c>
      <c r="CX44" s="23"/>
    </row>
  </sheetData>
  <mergeCells count="33">
    <mergeCell ref="P1:R1"/>
    <mergeCell ref="D1:F1"/>
    <mergeCell ref="G1:I1"/>
    <mergeCell ref="J1:L1"/>
    <mergeCell ref="M1:O1"/>
    <mergeCell ref="AT1:AV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CD1:CF1"/>
    <mergeCell ref="AW1:AY1"/>
    <mergeCell ref="AZ1:BB1"/>
    <mergeCell ref="BC1:BE1"/>
    <mergeCell ref="BF1:BH1"/>
    <mergeCell ref="BI1:BK1"/>
    <mergeCell ref="BL1:BN1"/>
    <mergeCell ref="BO1:BQ1"/>
    <mergeCell ref="BR1:BT1"/>
    <mergeCell ref="BU1:BW1"/>
    <mergeCell ref="BX1:BZ1"/>
    <mergeCell ref="CA1:CC1"/>
    <mergeCell ref="CS1:CU1"/>
    <mergeCell ref="CP1:CR1"/>
    <mergeCell ref="CV1:CX1"/>
    <mergeCell ref="CG1:CI1"/>
    <mergeCell ref="CJ1:CL1"/>
    <mergeCell ref="CM1:CO1"/>
  </mergeCells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Inputdaten'!Y1</f>
        <v>Vorderrhein</v>
      </c>
    </row>
    <row r="2" spans="2:12" ht="17">
      <c r="B2" s="9" t="s">
        <v>88</v>
      </c>
      <c r="C2" s="16"/>
      <c r="D2" s="61" t="s">
        <v>278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Inputdaten'!Z44</f>
        <v>0</v>
      </c>
      <c r="E4" s="199"/>
    </row>
    <row r="5" spans="2:12">
      <c r="B5" s="198"/>
      <c r="C5" s="27" t="s">
        <v>266</v>
      </c>
      <c r="D5" s="28">
        <f>' Inputdaten'!Y44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Inputdaten'!Y3/1000000</f>
        <v>0</v>
      </c>
      <c r="I8" s="37">
        <f>' Inputdaten'!Z3/1000000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Inputdaten'!Y4/1000000</f>
        <v>1.9196852606562016</v>
      </c>
      <c r="I9" s="21">
        <f>' Inputdaten'!Z4/1000000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Inputdaten'!Y5/1000000</f>
        <v>0</v>
      </c>
      <c r="I10" s="21">
        <f>' Inputdaten'!Z5/1000000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Inputdaten'!Y6/1000000</f>
        <v>0</v>
      </c>
      <c r="I11" s="21">
        <f>' Inputdaten'!Z6/1000000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Inputdaten'!Y7/1000000</f>
        <v>0</v>
      </c>
      <c r="I12" s="21">
        <f>' Inputdaten'!Z7/1000000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Inputdaten'!Y8/1000000</f>
        <v>0</v>
      </c>
      <c r="I13" s="21">
        <f>' Inputdaten'!Z8/1000000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Inputdaten'!Y9/1000000</f>
        <v>0</v>
      </c>
      <c r="I14" s="21">
        <f>' Inputdaten'!Z9/1000000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Inputdaten'!Y10/1000000</f>
        <v>0</v>
      </c>
      <c r="I15" s="21">
        <f>' Inputdaten'!Z10/1000000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28" t="str">
        <f>Gesamtbewertung!I2</f>
        <v>Beeinträchtigung von wertvollen Lebensräumen</v>
      </c>
      <c r="C17" s="229">
        <v>5</v>
      </c>
      <c r="D17" s="231" t="s">
        <v>261</v>
      </c>
      <c r="E17" s="31" t="s">
        <v>29</v>
      </c>
      <c r="F17" s="32">
        <v>5.0999999999999996</v>
      </c>
      <c r="G17" s="65">
        <v>0.75</v>
      </c>
      <c r="H17" s="33">
        <f>' Inputdaten'!Y12/1000000</f>
        <v>0</v>
      </c>
      <c r="I17" s="33">
        <f>' Inputdaten'!Z12/1000000</f>
        <v>0</v>
      </c>
      <c r="J17" s="50">
        <f>(H17+I17)*G17</f>
        <v>0</v>
      </c>
    </row>
    <row r="18" spans="2:12" ht="18">
      <c r="B18" s="228"/>
      <c r="C18" s="230"/>
      <c r="D18" s="232"/>
      <c r="E18" s="29" t="s">
        <v>4</v>
      </c>
      <c r="F18" s="30">
        <v>5.2</v>
      </c>
      <c r="G18" s="66">
        <v>0.75</v>
      </c>
      <c r="H18" s="21">
        <f>' Inputdaten'!Y13/1000000</f>
        <v>1.9196852606562016</v>
      </c>
      <c r="I18" s="21">
        <f>' Inputdaten'!Z13/1000000</f>
        <v>0</v>
      </c>
      <c r="J18" s="44">
        <f t="shared" ref="J18:J40" si="2">(H18+I18)*G18</f>
        <v>1.4397639454921511</v>
      </c>
      <c r="L18" s="11"/>
    </row>
    <row r="19" spans="2:12" ht="16" customHeight="1">
      <c r="B19" s="228"/>
      <c r="C19" s="230"/>
      <c r="D19" s="232"/>
      <c r="E19" s="29" t="s">
        <v>5</v>
      </c>
      <c r="F19" s="30">
        <v>5.3</v>
      </c>
      <c r="G19" s="66">
        <v>0.75</v>
      </c>
      <c r="H19" s="21">
        <f>' Inputdaten'!Y14/1000000</f>
        <v>0</v>
      </c>
      <c r="I19" s="21">
        <f>' Inputdaten'!Z14/1000000</f>
        <v>0</v>
      </c>
      <c r="J19" s="44">
        <f t="shared" si="2"/>
        <v>0</v>
      </c>
      <c r="L19" s="11"/>
    </row>
    <row r="20" spans="2:12" ht="33" customHeight="1">
      <c r="B20" s="228"/>
      <c r="C20" s="230"/>
      <c r="D20" s="232"/>
      <c r="E20" s="29" t="s">
        <v>8</v>
      </c>
      <c r="F20" s="30">
        <v>5.4</v>
      </c>
      <c r="G20" s="66">
        <v>0.75</v>
      </c>
      <c r="H20" s="21">
        <f>' Inputdaten'!Y15/1000000</f>
        <v>0</v>
      </c>
      <c r="I20" s="21">
        <f>' Inputdaten'!Z15/1000000</f>
        <v>0</v>
      </c>
      <c r="J20" s="44">
        <f t="shared" si="2"/>
        <v>0</v>
      </c>
      <c r="L20" s="11"/>
    </row>
    <row r="21" spans="2:12" ht="12.75" customHeight="1">
      <c r="B21" s="228"/>
      <c r="C21" s="230">
        <v>6</v>
      </c>
      <c r="D21" s="232" t="s">
        <v>78</v>
      </c>
      <c r="E21" s="29" t="s">
        <v>27</v>
      </c>
      <c r="F21" s="30">
        <v>6.1</v>
      </c>
      <c r="G21" s="66">
        <v>0.5</v>
      </c>
      <c r="H21" s="21">
        <f>' Inputdaten'!Y16/1000000</f>
        <v>0</v>
      </c>
      <c r="I21" s="21">
        <f>' Inputdaten'!Z16/1000000</f>
        <v>0</v>
      </c>
      <c r="J21" s="44">
        <f t="shared" si="2"/>
        <v>0</v>
      </c>
    </row>
    <row r="22" spans="2:12" ht="14">
      <c r="B22" s="228"/>
      <c r="C22" s="230"/>
      <c r="D22" s="232"/>
      <c r="E22" s="29" t="s">
        <v>32</v>
      </c>
      <c r="F22" s="30">
        <v>6.2</v>
      </c>
      <c r="G22" s="66">
        <v>0.5</v>
      </c>
      <c r="H22" s="21">
        <f>' Inputdaten'!Y17/1000000</f>
        <v>3.4569208676862098E-2</v>
      </c>
      <c r="I22" s="21">
        <f>' Inputdaten'!Z17/1000000</f>
        <v>0</v>
      </c>
      <c r="J22" s="44">
        <f t="shared" si="2"/>
        <v>1.7284604338431049E-2</v>
      </c>
    </row>
    <row r="23" spans="2:12" ht="16" customHeight="1">
      <c r="B23" s="228"/>
      <c r="C23" s="233">
        <v>7</v>
      </c>
      <c r="D23" s="235" t="s">
        <v>273</v>
      </c>
      <c r="E23" s="29" t="s">
        <v>10</v>
      </c>
      <c r="F23" s="30">
        <v>7.1</v>
      </c>
      <c r="G23" s="66">
        <v>0.25</v>
      </c>
      <c r="H23" s="21">
        <f>' Inputdaten'!Y18/1000000</f>
        <v>0</v>
      </c>
      <c r="I23" s="21">
        <f>' Inputdaten'!Z18/1000000</f>
        <v>0</v>
      </c>
      <c r="J23" s="44">
        <f t="shared" si="2"/>
        <v>0</v>
      </c>
    </row>
    <row r="24" spans="2:12" ht="14">
      <c r="B24" s="228"/>
      <c r="C24" s="234"/>
      <c r="D24" s="236"/>
      <c r="E24" s="29" t="s">
        <v>11</v>
      </c>
      <c r="F24" s="30">
        <v>7.2</v>
      </c>
      <c r="G24" s="66">
        <v>0.25</v>
      </c>
      <c r="H24" s="21">
        <f>' Inputdaten'!Y19/1000000</f>
        <v>0</v>
      </c>
      <c r="I24" s="21">
        <f>' Inputdaten'!Z19/1000000</f>
        <v>0</v>
      </c>
      <c r="J24" s="44">
        <f t="shared" si="2"/>
        <v>0</v>
      </c>
    </row>
    <row r="25" spans="2:12" ht="18">
      <c r="B25" s="228"/>
      <c r="C25" s="234"/>
      <c r="D25" s="236"/>
      <c r="E25" s="29" t="s">
        <v>33</v>
      </c>
      <c r="F25" s="30">
        <v>7.3</v>
      </c>
      <c r="G25" s="66">
        <v>0.25</v>
      </c>
      <c r="H25" s="21">
        <f>' Inputdaten'!Y20/1000000</f>
        <v>0</v>
      </c>
      <c r="I25" s="21">
        <f>' Inputdaten'!Z20/1000000</f>
        <v>0</v>
      </c>
      <c r="J25" s="44">
        <f t="shared" si="2"/>
        <v>0</v>
      </c>
      <c r="L25" s="11"/>
    </row>
    <row r="26" spans="2:12" ht="19" thickBot="1">
      <c r="B26" s="228"/>
      <c r="C26" s="234"/>
      <c r="D26" s="236"/>
      <c r="E26" s="48" t="s">
        <v>97</v>
      </c>
      <c r="F26" s="47">
        <v>7.4</v>
      </c>
      <c r="G26" s="67">
        <v>0.25</v>
      </c>
      <c r="H26" s="12">
        <f>' Inputdaten'!Y21/1000000</f>
        <v>0</v>
      </c>
      <c r="I26" s="12">
        <f>' Inputdaten'!Z21/1000000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Inputdaten'!Y22/1000</f>
        <v>0</v>
      </c>
      <c r="I27" s="37">
        <f>' Inputdaten'!Z22/1000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Inputdaten'!Y23/1000</f>
        <v>0</v>
      </c>
      <c r="I28" s="21">
        <f>' Inputdaten'!Z23/1000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Inputdaten'!Y24/1000</f>
        <v>13.174207181660126</v>
      </c>
      <c r="I29" s="21">
        <f>' Inputdaten'!Z24/1000</f>
        <v>0</v>
      </c>
      <c r="J29" s="44">
        <f t="shared" si="2"/>
        <v>52.696828726640504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Inputdaten'!Y25/1000</f>
        <v>0</v>
      </c>
      <c r="I30" s="21">
        <f>' Inputdaten'!Z25/1000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Inputdaten'!Y26/1000</f>
        <v>0</v>
      </c>
      <c r="I31" s="21">
        <f>' Inputdaten'!Z26/1000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Inputdaten'!Y27/1000</f>
        <v>8.3984007365447297</v>
      </c>
      <c r="I32" s="21">
        <f>' Inputdaten'!Z27/1000</f>
        <v>0</v>
      </c>
      <c r="J32" s="44">
        <f t="shared" si="2"/>
        <v>33.593602946178919</v>
      </c>
    </row>
    <row r="33" spans="2:12" ht="19" thickBot="1">
      <c r="B33" s="237"/>
      <c r="C33" s="216"/>
      <c r="D33" s="218"/>
      <c r="E33" s="83" t="s">
        <v>12</v>
      </c>
      <c r="F33" s="84">
        <v>11.2</v>
      </c>
      <c r="G33" s="84">
        <v>1</v>
      </c>
      <c r="H33" s="12">
        <f>' Inputdaten'!Y28/1000</f>
        <v>7.3905965199463699</v>
      </c>
      <c r="I33" s="12">
        <f>' Inputdaten'!Z28/1000</f>
        <v>0</v>
      </c>
      <c r="J33" s="49">
        <f t="shared" si="2"/>
        <v>7.3905965199463699</v>
      </c>
      <c r="L33" s="11"/>
    </row>
    <row r="34" spans="2:12" ht="16" customHeight="1">
      <c r="B34" s="238" t="str">
        <f>Gesamtbewertung!M2</f>
        <v>Beeinträchtigung der Landschaft</v>
      </c>
      <c r="C34" s="240">
        <v>12</v>
      </c>
      <c r="D34" s="241" t="s">
        <v>41</v>
      </c>
      <c r="E34" s="165" t="s">
        <v>35</v>
      </c>
      <c r="F34" s="166">
        <v>12.1</v>
      </c>
      <c r="G34" s="166">
        <v>3</v>
      </c>
      <c r="H34" s="37">
        <f>' Inputdaten'!Y29/1000000</f>
        <v>0.68985011483052683</v>
      </c>
      <c r="I34" s="37">
        <f>' Inputdaten'!Z29/1000000</f>
        <v>0</v>
      </c>
      <c r="J34" s="78">
        <f t="shared" si="2"/>
        <v>2.0695503444915806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Inputdaten'!Y30/1000000</f>
        <v>0</v>
      </c>
      <c r="I35" s="21">
        <f>' Inputdaten'!Z30/1000000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Inputdaten'!Y31/1000000</f>
        <v>0</v>
      </c>
      <c r="I36" s="21">
        <f>' Inputdaten'!Z31/1000000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Inputdaten'!Y32/1000000</f>
        <v>0.20191185420370689</v>
      </c>
      <c r="I37" s="21">
        <f>' Inputdaten'!Z32/1000000</f>
        <v>0</v>
      </c>
      <c r="J37" s="44">
        <f t="shared" si="2"/>
        <v>0.40382370840741377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Inputdaten'!Y33/1000000</f>
        <v>0</v>
      </c>
      <c r="I38" s="21">
        <f>' Inputdaten'!Z33/1000000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Inputdaten'!Y34/1000000</f>
        <v>0</v>
      </c>
      <c r="I39" s="21">
        <f>' Inputdaten'!Z34/1000000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Inputdaten'!Y35/1000000</f>
        <v>0</v>
      </c>
      <c r="I40" s="21">
        <f>' Inputdaten'!Z35/1000000</f>
        <v>0</v>
      </c>
      <c r="J40" s="44">
        <f t="shared" si="2"/>
        <v>0</v>
      </c>
      <c r="L40" s="11"/>
    </row>
    <row r="41" spans="2:12" ht="29" thickBot="1">
      <c r="B41" s="239"/>
      <c r="C41" s="167">
        <v>17</v>
      </c>
      <c r="D41" s="185" t="s">
        <v>263</v>
      </c>
      <c r="E41" s="168" t="s">
        <v>275</v>
      </c>
      <c r="F41" s="167">
        <v>17.100000000000001</v>
      </c>
      <c r="G41" s="167">
        <v>1</v>
      </c>
      <c r="H41" s="43">
        <f>' Inputdaten'!Y36/1000000</f>
        <v>0.10400416024818702</v>
      </c>
      <c r="I41" s="43">
        <f>' Inputdaten'!Z36/1000000</f>
        <v>0</v>
      </c>
      <c r="J41" s="79">
        <f>(H41+I41)*G41</f>
        <v>0.10400416024818702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0">
        <v>18.100000000000001</v>
      </c>
      <c r="G42" s="63">
        <v>0.75</v>
      </c>
      <c r="H42" s="37">
        <f>' Inputdaten'!Y37/1000</f>
        <v>19.917939813380784</v>
      </c>
      <c r="I42" s="37">
        <f>' Inputdaten'!Z37/1000</f>
        <v>0</v>
      </c>
      <c r="J42" s="80">
        <f>(H42+I42)*G42</f>
        <v>14.938454860035588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66" t="s">
        <v>319</v>
      </c>
      <c r="H43" s="33">
        <f>' Inputdaten'!Y38/1000</f>
        <v>13.383177570203056</v>
      </c>
      <c r="I43" s="21">
        <f>' Inputdaten'!Z38/1000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66"/>
      <c r="H44" s="33">
        <f>' Inputdaten'!Y39/1000</f>
        <v>1.5095376796696314</v>
      </c>
      <c r="I44" s="33">
        <f>' Inputdaten'!Z39/1000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66"/>
      <c r="H45" s="33">
        <f>' Inputdaten'!Y40/1000</f>
        <v>5.7583916783029682E-2</v>
      </c>
      <c r="I45" s="33">
        <f>' Inputdaten'!Z40/1000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66">
        <v>0.75</v>
      </c>
      <c r="H46" s="33">
        <f>' Inputdaten'!Y41/1000</f>
        <v>13.188865021293642</v>
      </c>
      <c r="I46" s="33">
        <f>' Inputdaten'!Z41/1000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66">
        <v>0.5</v>
      </c>
      <c r="H47" s="33">
        <f>' Inputdaten'!Y42/1000</f>
        <v>1.591495969705818</v>
      </c>
      <c r="I47" s="33">
        <f>' Inputdaten'!Z42/1000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68">
        <v>0.75</v>
      </c>
      <c r="H48" s="51">
        <f>' Inputdaten'!Y43/1000</f>
        <v>0</v>
      </c>
      <c r="I48" s="51">
        <f>' Inputdaten'!Z43/1000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5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B1:N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1" width="11" customWidth="1"/>
    <col min="12" max="12" width="13" customWidth="1"/>
  </cols>
  <sheetData>
    <row r="1" spans="2:14" ht="17">
      <c r="B1" s="9" t="s">
        <v>48</v>
      </c>
      <c r="C1" s="16"/>
      <c r="D1" s="18" t="s">
        <v>320</v>
      </c>
    </row>
    <row r="2" spans="2:14" ht="17">
      <c r="B2" s="9" t="s">
        <v>88</v>
      </c>
      <c r="C2" s="16"/>
      <c r="D2" s="18" t="s">
        <v>264</v>
      </c>
    </row>
    <row r="3" spans="2:14" ht="16">
      <c r="B3" s="9"/>
      <c r="C3" s="16"/>
      <c r="D3" s="7"/>
    </row>
    <row r="4" spans="2:14">
      <c r="B4" s="198" t="s">
        <v>265</v>
      </c>
      <c r="C4" s="27" t="s">
        <v>15</v>
      </c>
      <c r="D4" s="28">
        <f>' Inputdaten'!CE44</f>
        <v>1</v>
      </c>
      <c r="E4" s="199"/>
    </row>
    <row r="5" spans="2:14" ht="14" thickBot="1">
      <c r="B5" s="198"/>
      <c r="C5" s="27" t="s">
        <v>266</v>
      </c>
      <c r="D5" s="28">
        <f>' Inputdaten'!CD44</f>
        <v>0</v>
      </c>
      <c r="E5" s="199"/>
    </row>
    <row r="6" spans="2:14" s="2" customFormat="1" ht="14" thickBot="1">
      <c r="B6" s="5"/>
      <c r="C6" s="5"/>
      <c r="D6" s="6"/>
      <c r="E6" s="6"/>
      <c r="F6" s="5"/>
      <c r="G6" s="6"/>
      <c r="H6" s="242" t="s">
        <v>323</v>
      </c>
      <c r="I6" s="243"/>
      <c r="J6" s="242" t="s">
        <v>324</v>
      </c>
      <c r="K6" s="243"/>
    </row>
    <row r="7" spans="2:14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148" t="s">
        <v>77</v>
      </c>
      <c r="H7" s="158" t="s">
        <v>80</v>
      </c>
      <c r="I7" s="143" t="s">
        <v>81</v>
      </c>
      <c r="J7" s="175" t="s">
        <v>80</v>
      </c>
      <c r="K7" s="143" t="s">
        <v>81</v>
      </c>
      <c r="L7" s="136" t="s">
        <v>47</v>
      </c>
      <c r="N7" s="10"/>
    </row>
    <row r="8" spans="2:14" ht="12.75" customHeight="1">
      <c r="B8" s="244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149" t="s">
        <v>74</v>
      </c>
      <c r="H8" s="159">
        <f>' Inputdaten'!AB3/1000000</f>
        <v>0</v>
      </c>
      <c r="I8" s="144">
        <f>' Inputdaten'!AC3/1000000</f>
        <v>0</v>
      </c>
      <c r="J8" s="163">
        <f>' Inputdaten'!CD3/1000000</f>
        <v>0</v>
      </c>
      <c r="K8" s="144">
        <f>' Inputdaten'!CE3/1000000</f>
        <v>0</v>
      </c>
      <c r="L8" s="137">
        <f>IF($D$2="Neuanlage",I8+K8,0)</f>
        <v>0</v>
      </c>
    </row>
    <row r="9" spans="2:14" ht="18">
      <c r="B9" s="245"/>
      <c r="C9" s="205"/>
      <c r="D9" s="207"/>
      <c r="E9" s="20" t="s">
        <v>4</v>
      </c>
      <c r="F9" s="19">
        <v>1.2</v>
      </c>
      <c r="G9" s="150" t="s">
        <v>74</v>
      </c>
      <c r="H9" s="160">
        <f>' Inputdaten'!AB4/1000000</f>
        <v>0</v>
      </c>
      <c r="I9" s="145">
        <f>' Inputdaten'!AC4/1000000</f>
        <v>0</v>
      </c>
      <c r="J9" s="161">
        <f>' Inputdaten'!CD4/1000000</f>
        <v>0</v>
      </c>
      <c r="K9" s="145">
        <f>' Inputdaten'!CE4/1000000</f>
        <v>0</v>
      </c>
      <c r="L9" s="138">
        <f t="shared" ref="L9:L10" si="0">IF($D$2="Neuanlage",I9+K9,0)</f>
        <v>0</v>
      </c>
      <c r="N9" s="11"/>
    </row>
    <row r="10" spans="2:14" ht="18">
      <c r="B10" s="245"/>
      <c r="C10" s="205"/>
      <c r="D10" s="207"/>
      <c r="E10" s="20" t="s">
        <v>5</v>
      </c>
      <c r="F10" s="19">
        <v>1.3</v>
      </c>
      <c r="G10" s="150" t="s">
        <v>74</v>
      </c>
      <c r="H10" s="160">
        <f>' Inputdaten'!AB5/1000000</f>
        <v>0</v>
      </c>
      <c r="I10" s="145">
        <f>' Inputdaten'!AC5/1000000</f>
        <v>0</v>
      </c>
      <c r="J10" s="161">
        <f>' Inputdaten'!CD5/1000000</f>
        <v>0</v>
      </c>
      <c r="K10" s="145">
        <f>' Inputdaten'!CE5/1000000</f>
        <v>0</v>
      </c>
      <c r="L10" s="138">
        <f t="shared" si="0"/>
        <v>0</v>
      </c>
      <c r="N10" s="11"/>
    </row>
    <row r="11" spans="2:14" ht="14">
      <c r="B11" s="245"/>
      <c r="C11" s="205"/>
      <c r="D11" s="207"/>
      <c r="E11" s="20" t="s">
        <v>8</v>
      </c>
      <c r="F11" s="19">
        <v>1.4</v>
      </c>
      <c r="G11" s="150" t="s">
        <v>74</v>
      </c>
      <c r="H11" s="160">
        <f>' Inputdaten'!AB6/1000000</f>
        <v>0</v>
      </c>
      <c r="I11" s="145">
        <f>' Inputdaten'!AC6/1000000</f>
        <v>0</v>
      </c>
      <c r="J11" s="161">
        <f>' Inputdaten'!CD6/1000000</f>
        <v>0</v>
      </c>
      <c r="K11" s="145">
        <f>' Inputdaten'!CE6/1000000</f>
        <v>0</v>
      </c>
      <c r="L11" s="138">
        <f>IF($D$2="Neuanlage",I11+K11,0)</f>
        <v>0</v>
      </c>
    </row>
    <row r="12" spans="2:14" ht="12.75" customHeight="1">
      <c r="B12" s="245"/>
      <c r="C12" s="208">
        <v>2</v>
      </c>
      <c r="D12" s="209" t="s">
        <v>96</v>
      </c>
      <c r="E12" s="20" t="s">
        <v>6</v>
      </c>
      <c r="F12" s="19">
        <v>2.1</v>
      </c>
      <c r="G12" s="150" t="s">
        <v>74</v>
      </c>
      <c r="H12" s="161">
        <f>' Inputdaten'!AB7/1000000</f>
        <v>0</v>
      </c>
      <c r="I12" s="145">
        <f>' Inputdaten'!AC7/1000000</f>
        <v>0</v>
      </c>
      <c r="J12" s="161">
        <f>' Inputdaten'!CD7/1000000</f>
        <v>0</v>
      </c>
      <c r="K12" s="145">
        <f>' Inputdaten'!CE7/1000000</f>
        <v>0</v>
      </c>
      <c r="L12" s="138">
        <f>SUM(H12:K12)</f>
        <v>0</v>
      </c>
    </row>
    <row r="13" spans="2:14" ht="14">
      <c r="B13" s="245"/>
      <c r="C13" s="205"/>
      <c r="D13" s="207"/>
      <c r="E13" s="20" t="s">
        <v>7</v>
      </c>
      <c r="F13" s="19">
        <v>2.2000000000000002</v>
      </c>
      <c r="G13" s="150" t="s">
        <v>74</v>
      </c>
      <c r="H13" s="161">
        <f>' Inputdaten'!AB8/1000000</f>
        <v>0</v>
      </c>
      <c r="I13" s="145">
        <f>' Inputdaten'!AC8/1000000</f>
        <v>0</v>
      </c>
      <c r="J13" s="161">
        <f>' Inputdaten'!CD8/1000000</f>
        <v>0</v>
      </c>
      <c r="K13" s="145">
        <f>' Inputdaten'!CE8/1000000</f>
        <v>0</v>
      </c>
      <c r="L13" s="138">
        <f t="shared" ref="L13:L16" si="1">SUM(H13:K13)</f>
        <v>0</v>
      </c>
    </row>
    <row r="14" spans="2:14" ht="14">
      <c r="B14" s="245"/>
      <c r="C14" s="205"/>
      <c r="D14" s="207"/>
      <c r="E14" s="20" t="s">
        <v>39</v>
      </c>
      <c r="F14" s="19">
        <v>2.2999999999999998</v>
      </c>
      <c r="G14" s="150" t="s">
        <v>74</v>
      </c>
      <c r="H14" s="161">
        <f>' Inputdaten'!AB9/1000000</f>
        <v>0</v>
      </c>
      <c r="I14" s="145">
        <f>' Inputdaten'!AC9/1000000</f>
        <v>0</v>
      </c>
      <c r="J14" s="161">
        <f>' Inputdaten'!CD9/1000000</f>
        <v>0</v>
      </c>
      <c r="K14" s="145">
        <f>' Inputdaten'!CE9/1000000</f>
        <v>0</v>
      </c>
      <c r="L14" s="138">
        <f t="shared" si="1"/>
        <v>0</v>
      </c>
    </row>
    <row r="15" spans="2:14" ht="14">
      <c r="B15" s="245"/>
      <c r="C15" s="19">
        <v>3</v>
      </c>
      <c r="D15" s="177" t="s">
        <v>93</v>
      </c>
      <c r="E15" s="13" t="s">
        <v>9</v>
      </c>
      <c r="F15" s="14">
        <v>3.1</v>
      </c>
      <c r="G15" s="151" t="s">
        <v>74</v>
      </c>
      <c r="H15" s="161">
        <f>' Inputdaten'!AB10/1000000</f>
        <v>0</v>
      </c>
      <c r="I15" s="145">
        <f>' Inputdaten'!AC10/1000000</f>
        <v>0</v>
      </c>
      <c r="J15" s="161">
        <f>' Inputdaten'!CD10/1000000</f>
        <v>0</v>
      </c>
      <c r="K15" s="145">
        <f>' Inputdaten'!CE10/1000000</f>
        <v>0</v>
      </c>
      <c r="L15" s="138">
        <f t="shared" si="1"/>
        <v>0</v>
      </c>
    </row>
    <row r="16" spans="2:14" ht="43" thickBot="1">
      <c r="B16" s="246"/>
      <c r="C16" s="40">
        <v>4</v>
      </c>
      <c r="D16" s="178" t="s">
        <v>272</v>
      </c>
      <c r="E16" s="41" t="s">
        <v>321</v>
      </c>
      <c r="F16" s="40">
        <v>4.0999999999999996</v>
      </c>
      <c r="G16" s="152" t="s">
        <v>94</v>
      </c>
      <c r="H16" s="162">
        <v>0</v>
      </c>
      <c r="I16" s="146">
        <v>0</v>
      </c>
      <c r="J16" s="162">
        <v>0</v>
      </c>
      <c r="K16" s="146">
        <v>0</v>
      </c>
      <c r="L16" s="139">
        <f t="shared" si="1"/>
        <v>0</v>
      </c>
    </row>
    <row r="17" spans="2:14" ht="12.75" customHeight="1">
      <c r="B17" s="219" t="str">
        <f>Gesamtbewertung!I2</f>
        <v>Beeinträchtigung von wertvollen Lebensräumen</v>
      </c>
      <c r="C17" s="222">
        <v>5</v>
      </c>
      <c r="D17" s="223" t="s">
        <v>261</v>
      </c>
      <c r="E17" s="69" t="s">
        <v>29</v>
      </c>
      <c r="F17" s="70">
        <v>5.0999999999999996</v>
      </c>
      <c r="G17" s="154">
        <v>3</v>
      </c>
      <c r="H17" s="163">
        <f>' Inputdaten'!AB12/1000000</f>
        <v>0</v>
      </c>
      <c r="I17" s="144">
        <f>' Inputdaten'!AC12/1000000</f>
        <v>0</v>
      </c>
      <c r="J17" s="163">
        <f>' Inputdaten'!CD12/1000000</f>
        <v>0</v>
      </c>
      <c r="K17" s="144">
        <f>' Inputdaten'!CE12/1000000</f>
        <v>0</v>
      </c>
      <c r="L17" s="141">
        <f>(H17+I17+J17+M17)*G17</f>
        <v>0</v>
      </c>
    </row>
    <row r="18" spans="2:14" ht="18">
      <c r="B18" s="220"/>
      <c r="C18" s="212"/>
      <c r="D18" s="214"/>
      <c r="E18" s="71" t="s">
        <v>4</v>
      </c>
      <c r="F18" s="72">
        <v>5.2</v>
      </c>
      <c r="G18" s="153">
        <v>3</v>
      </c>
      <c r="H18" s="161">
        <f>' Inputdaten'!AB13/1000000</f>
        <v>0</v>
      </c>
      <c r="I18" s="145">
        <f>' Inputdaten'!AC13/1000000</f>
        <v>0</v>
      </c>
      <c r="J18" s="161">
        <f>' Inputdaten'!CD13/1000000</f>
        <v>0</v>
      </c>
      <c r="K18" s="145">
        <f>' Inputdaten'!CE13/1000000</f>
        <v>0</v>
      </c>
      <c r="L18" s="140">
        <f t="shared" ref="L18:L42" si="2">(H18+I18+J18+M18)*G18</f>
        <v>0</v>
      </c>
      <c r="N18" s="11"/>
    </row>
    <row r="19" spans="2:14" ht="16" customHeight="1">
      <c r="B19" s="220"/>
      <c r="C19" s="212"/>
      <c r="D19" s="214"/>
      <c r="E19" s="71" t="s">
        <v>5</v>
      </c>
      <c r="F19" s="72">
        <v>5.3</v>
      </c>
      <c r="G19" s="153">
        <v>3</v>
      </c>
      <c r="H19" s="161">
        <f>' Inputdaten'!AB14/1000000</f>
        <v>0</v>
      </c>
      <c r="I19" s="145">
        <f>' Inputdaten'!AC14/1000000</f>
        <v>0</v>
      </c>
      <c r="J19" s="161">
        <f>' Inputdaten'!CD14/1000000</f>
        <v>0</v>
      </c>
      <c r="K19" s="145">
        <f>' Inputdaten'!CE14/1000000</f>
        <v>0</v>
      </c>
      <c r="L19" s="140">
        <f t="shared" si="2"/>
        <v>0</v>
      </c>
      <c r="N19" s="11"/>
    </row>
    <row r="20" spans="2:14" ht="33" customHeight="1">
      <c r="B20" s="220"/>
      <c r="C20" s="212"/>
      <c r="D20" s="214"/>
      <c r="E20" s="71" t="s">
        <v>8</v>
      </c>
      <c r="F20" s="72">
        <v>5.4</v>
      </c>
      <c r="G20" s="153">
        <v>3</v>
      </c>
      <c r="H20" s="161">
        <f>' Inputdaten'!AB15/1000000</f>
        <v>0</v>
      </c>
      <c r="I20" s="145">
        <f>' Inputdaten'!AC15/1000000</f>
        <v>0</v>
      </c>
      <c r="J20" s="161">
        <f>' Inputdaten'!CD15/1000000</f>
        <v>0</v>
      </c>
      <c r="K20" s="145">
        <f>' Inputdaten'!CE15/1000000</f>
        <v>0</v>
      </c>
      <c r="L20" s="140">
        <f t="shared" si="2"/>
        <v>0</v>
      </c>
      <c r="N20" s="11"/>
    </row>
    <row r="21" spans="2:14" ht="12.75" customHeight="1">
      <c r="B21" s="220"/>
      <c r="C21" s="212">
        <v>6</v>
      </c>
      <c r="D21" s="214" t="s">
        <v>78</v>
      </c>
      <c r="E21" s="71" t="s">
        <v>27</v>
      </c>
      <c r="F21" s="72">
        <v>6.1</v>
      </c>
      <c r="G21" s="153">
        <v>2</v>
      </c>
      <c r="H21" s="161">
        <f>' Inputdaten'!AB16/1000000</f>
        <v>0</v>
      </c>
      <c r="I21" s="145">
        <f>' Inputdaten'!AC16/1000000</f>
        <v>0</v>
      </c>
      <c r="J21" s="161">
        <f>' Inputdaten'!CD16/1000000</f>
        <v>0</v>
      </c>
      <c r="K21" s="145">
        <f>' Inputdaten'!CE16/1000000</f>
        <v>0</v>
      </c>
      <c r="L21" s="140">
        <f t="shared" si="2"/>
        <v>0</v>
      </c>
    </row>
    <row r="22" spans="2:14" ht="14">
      <c r="B22" s="220"/>
      <c r="C22" s="212"/>
      <c r="D22" s="214"/>
      <c r="E22" s="71" t="s">
        <v>32</v>
      </c>
      <c r="F22" s="72">
        <v>6.2</v>
      </c>
      <c r="G22" s="153">
        <v>2</v>
      </c>
      <c r="H22" s="161">
        <f>' Inputdaten'!AB17/1000000</f>
        <v>0</v>
      </c>
      <c r="I22" s="145">
        <f>' Inputdaten'!AC17/1000000</f>
        <v>0</v>
      </c>
      <c r="J22" s="161">
        <f>' Inputdaten'!CD17/1000000</f>
        <v>0</v>
      </c>
      <c r="K22" s="145">
        <f>' Inputdaten'!CE17/1000000</f>
        <v>0</v>
      </c>
      <c r="L22" s="140">
        <f t="shared" si="2"/>
        <v>0</v>
      </c>
    </row>
    <row r="23" spans="2:14" ht="16" customHeight="1">
      <c r="B23" s="220"/>
      <c r="C23" s="212">
        <v>7</v>
      </c>
      <c r="D23" s="214" t="s">
        <v>273</v>
      </c>
      <c r="E23" s="71" t="s">
        <v>10</v>
      </c>
      <c r="F23" s="72">
        <v>7.1</v>
      </c>
      <c r="G23" s="153">
        <v>1</v>
      </c>
      <c r="H23" s="161">
        <f>' Inputdaten'!AB18/1000000</f>
        <v>0</v>
      </c>
      <c r="I23" s="145">
        <f>' Inputdaten'!AC18/1000000</f>
        <v>0</v>
      </c>
      <c r="J23" s="161">
        <f>' Inputdaten'!CD18/1000000</f>
        <v>0</v>
      </c>
      <c r="K23" s="145">
        <f>' Inputdaten'!CE18/1000000</f>
        <v>0</v>
      </c>
      <c r="L23" s="140">
        <f t="shared" si="2"/>
        <v>0</v>
      </c>
    </row>
    <row r="24" spans="2:14" ht="14">
      <c r="B24" s="220"/>
      <c r="C24" s="212"/>
      <c r="D24" s="214"/>
      <c r="E24" s="71" t="s">
        <v>11</v>
      </c>
      <c r="F24" s="72">
        <v>7.2</v>
      </c>
      <c r="G24" s="153">
        <v>1</v>
      </c>
      <c r="H24" s="161">
        <f>' Inputdaten'!AB19/1000000</f>
        <v>0</v>
      </c>
      <c r="I24" s="145">
        <f>' Inputdaten'!AC19/1000000</f>
        <v>0</v>
      </c>
      <c r="J24" s="161">
        <f>' Inputdaten'!CD19/1000000</f>
        <v>0</v>
      </c>
      <c r="K24" s="145">
        <f>' Inputdaten'!CE19/1000000</f>
        <v>0</v>
      </c>
      <c r="L24" s="140">
        <f t="shared" si="2"/>
        <v>0</v>
      </c>
    </row>
    <row r="25" spans="2:14" ht="18">
      <c r="B25" s="220"/>
      <c r="C25" s="212"/>
      <c r="D25" s="214"/>
      <c r="E25" s="71" t="s">
        <v>33</v>
      </c>
      <c r="F25" s="72">
        <v>7.3</v>
      </c>
      <c r="G25" s="153">
        <v>1</v>
      </c>
      <c r="H25" s="161">
        <f>' Inputdaten'!AB20/1000000</f>
        <v>0</v>
      </c>
      <c r="I25" s="145">
        <f>' Inputdaten'!AC20/1000000</f>
        <v>0</v>
      </c>
      <c r="J25" s="161">
        <f>' Inputdaten'!CD20/1000000</f>
        <v>0</v>
      </c>
      <c r="K25" s="145">
        <f>' Inputdaten'!CE20/1000000</f>
        <v>7.2200560152854811E-3</v>
      </c>
      <c r="L25" s="140">
        <f t="shared" si="2"/>
        <v>0</v>
      </c>
      <c r="N25" s="11"/>
    </row>
    <row r="26" spans="2:14" ht="19" thickBot="1">
      <c r="B26" s="221"/>
      <c r="C26" s="247"/>
      <c r="D26" s="248"/>
      <c r="E26" s="73" t="s">
        <v>97</v>
      </c>
      <c r="F26" s="74">
        <v>7.4</v>
      </c>
      <c r="G26" s="155">
        <v>1</v>
      </c>
      <c r="H26" s="164">
        <f>' Inputdaten'!AB21/1000000</f>
        <v>0</v>
      </c>
      <c r="I26" s="147">
        <f>' Inputdaten'!AC21/1000000</f>
        <v>0</v>
      </c>
      <c r="J26" s="164">
        <f>' Inputdaten'!CD21/1000000</f>
        <v>0</v>
      </c>
      <c r="K26" s="147">
        <f>' Inputdaten'!CE21/1000000</f>
        <v>0</v>
      </c>
      <c r="L26" s="142">
        <f t="shared" si="2"/>
        <v>0</v>
      </c>
      <c r="N26" s="11"/>
    </row>
    <row r="27" spans="2:14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154">
        <v>3</v>
      </c>
      <c r="H27" s="163">
        <f>' Inputdaten'!AB22/1000</f>
        <v>0</v>
      </c>
      <c r="I27" s="144">
        <f>' Inputdaten'!AC22/1000</f>
        <v>0</v>
      </c>
      <c r="J27" s="163">
        <f>' Inputdaten'!CD22/1000</f>
        <v>0</v>
      </c>
      <c r="K27" s="144">
        <f>' Inputdaten'!CE22/1000</f>
        <v>0</v>
      </c>
      <c r="L27" s="141">
        <f t="shared" si="2"/>
        <v>0</v>
      </c>
      <c r="N27" s="11"/>
    </row>
    <row r="28" spans="2:14" ht="14.25" customHeight="1">
      <c r="B28" s="220"/>
      <c r="C28" s="212"/>
      <c r="D28" s="214"/>
      <c r="E28" s="71" t="s">
        <v>83</v>
      </c>
      <c r="F28" s="72">
        <v>8.1999999999999993</v>
      </c>
      <c r="G28" s="153">
        <v>4</v>
      </c>
      <c r="H28" s="161">
        <f>' Inputdaten'!AB23/1000</f>
        <v>0</v>
      </c>
      <c r="I28" s="145">
        <f>' Inputdaten'!AC23/1000</f>
        <v>0</v>
      </c>
      <c r="J28" s="161">
        <f>' Inputdaten'!CD23/1000</f>
        <v>0</v>
      </c>
      <c r="K28" s="145">
        <f>' Inputdaten'!CE23/1000</f>
        <v>0</v>
      </c>
      <c r="L28" s="140">
        <f t="shared" si="2"/>
        <v>0</v>
      </c>
    </row>
    <row r="29" spans="2:14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153">
        <v>4</v>
      </c>
      <c r="H29" s="161">
        <f>' Inputdaten'!AB24/1000</f>
        <v>0</v>
      </c>
      <c r="I29" s="145">
        <f>' Inputdaten'!AC24/1000</f>
        <v>0</v>
      </c>
      <c r="J29" s="161">
        <f>' Inputdaten'!CD24/1000</f>
        <v>0</v>
      </c>
      <c r="K29" s="145">
        <f>' Inputdaten'!CE24/1000</f>
        <v>0</v>
      </c>
      <c r="L29" s="140">
        <f t="shared" si="2"/>
        <v>0</v>
      </c>
    </row>
    <row r="30" spans="2:14" ht="25.5" customHeight="1">
      <c r="B30" s="220"/>
      <c r="C30" s="212">
        <v>10</v>
      </c>
      <c r="D30" s="214" t="s">
        <v>92</v>
      </c>
      <c r="E30" s="71" t="s">
        <v>13</v>
      </c>
      <c r="F30" s="72">
        <v>10.1</v>
      </c>
      <c r="G30" s="153">
        <v>3</v>
      </c>
      <c r="H30" s="161">
        <f>' Inputdaten'!AB25/1000</f>
        <v>0</v>
      </c>
      <c r="I30" s="145">
        <f>' Inputdaten'!AC25/1000</f>
        <v>0</v>
      </c>
      <c r="J30" s="161">
        <f>' Inputdaten'!CD25/1000</f>
        <v>0</v>
      </c>
      <c r="K30" s="145">
        <f>' Inputdaten'!CE25/1000</f>
        <v>0</v>
      </c>
      <c r="L30" s="140">
        <f t="shared" si="2"/>
        <v>0</v>
      </c>
    </row>
    <row r="31" spans="2:14" ht="14">
      <c r="B31" s="220"/>
      <c r="C31" s="212"/>
      <c r="D31" s="214"/>
      <c r="E31" s="71" t="s">
        <v>34</v>
      </c>
      <c r="F31" s="72">
        <v>10.199999999999999</v>
      </c>
      <c r="G31" s="153">
        <v>3</v>
      </c>
      <c r="H31" s="161">
        <f>' Inputdaten'!AB26/1000</f>
        <v>0</v>
      </c>
      <c r="I31" s="145">
        <f>' Inputdaten'!AC26/1000</f>
        <v>0</v>
      </c>
      <c r="J31" s="161">
        <f>' Inputdaten'!CD26/1000</f>
        <v>0</v>
      </c>
      <c r="K31" s="145">
        <f>' Inputdaten'!CE26/1000</f>
        <v>0</v>
      </c>
      <c r="L31" s="140">
        <f t="shared" si="2"/>
        <v>0</v>
      </c>
    </row>
    <row r="32" spans="2:14" ht="28">
      <c r="B32" s="220"/>
      <c r="C32" s="212">
        <v>11</v>
      </c>
      <c r="D32" s="214" t="s">
        <v>89</v>
      </c>
      <c r="E32" s="71" t="s">
        <v>86</v>
      </c>
      <c r="F32" s="72">
        <v>11.1</v>
      </c>
      <c r="G32" s="153">
        <v>4</v>
      </c>
      <c r="H32" s="161">
        <f>' Inputdaten'!AB27/1000</f>
        <v>0</v>
      </c>
      <c r="I32" s="145">
        <f>' Inputdaten'!AC27/1000</f>
        <v>0</v>
      </c>
      <c r="J32" s="161">
        <f>' Inputdaten'!CD27/1000</f>
        <v>0</v>
      </c>
      <c r="K32" s="145">
        <f>' Inputdaten'!CE27/1000</f>
        <v>0</v>
      </c>
      <c r="L32" s="140">
        <f t="shared" si="2"/>
        <v>0</v>
      </c>
    </row>
    <row r="33" spans="2:14" ht="19" thickBot="1">
      <c r="B33" s="221"/>
      <c r="C33" s="247"/>
      <c r="D33" s="248"/>
      <c r="E33" s="73" t="s">
        <v>12</v>
      </c>
      <c r="F33" s="74">
        <v>11.2</v>
      </c>
      <c r="G33" s="155">
        <v>1</v>
      </c>
      <c r="H33" s="164">
        <f>' Inputdaten'!AB28/1000</f>
        <v>0</v>
      </c>
      <c r="I33" s="147">
        <f>' Inputdaten'!AC28/1000</f>
        <v>0</v>
      </c>
      <c r="J33" s="164">
        <f>' Inputdaten'!CD28/1000</f>
        <v>0</v>
      </c>
      <c r="K33" s="147">
        <f>' Inputdaten'!CE28/1000</f>
        <v>0</v>
      </c>
      <c r="L33" s="142">
        <f t="shared" si="2"/>
        <v>0</v>
      </c>
      <c r="N33" s="11"/>
    </row>
    <row r="34" spans="2:14" ht="16" customHeight="1">
      <c r="B34" s="249" t="str">
        <f>Gesamtbewertung!M2</f>
        <v>Beeinträchtigung der Landschaft</v>
      </c>
      <c r="C34" s="240">
        <v>12</v>
      </c>
      <c r="D34" s="241" t="s">
        <v>41</v>
      </c>
      <c r="E34" s="165" t="s">
        <v>35</v>
      </c>
      <c r="F34" s="166">
        <v>12.1</v>
      </c>
      <c r="G34" s="170">
        <v>3</v>
      </c>
      <c r="H34" s="163">
        <f>' Inputdaten'!AB29/1000000</f>
        <v>0</v>
      </c>
      <c r="I34" s="144">
        <f>' Inputdaten'!AC29/1000000</f>
        <v>0</v>
      </c>
      <c r="J34" s="163">
        <f>' Inputdaten'!CD29/1000000</f>
        <v>0</v>
      </c>
      <c r="K34" s="144">
        <f>' Inputdaten'!CE29/1000000</f>
        <v>0</v>
      </c>
      <c r="L34" s="141">
        <f t="shared" si="2"/>
        <v>0</v>
      </c>
    </row>
    <row r="35" spans="2:14" ht="14">
      <c r="B35" s="250"/>
      <c r="C35" s="230"/>
      <c r="D35" s="232"/>
      <c r="E35" s="29" t="s">
        <v>44</v>
      </c>
      <c r="F35" s="30">
        <v>12.2</v>
      </c>
      <c r="G35" s="156">
        <v>3</v>
      </c>
      <c r="H35" s="161">
        <f>' Inputdaten'!AB30/1000000</f>
        <v>0</v>
      </c>
      <c r="I35" s="145">
        <f>' Inputdaten'!AC30/1000000</f>
        <v>0</v>
      </c>
      <c r="J35" s="161">
        <f>' Inputdaten'!CD30/1000000</f>
        <v>0</v>
      </c>
      <c r="K35" s="145">
        <f>' Inputdaten'!CE30/1000000</f>
        <v>0</v>
      </c>
      <c r="L35" s="140">
        <f t="shared" si="2"/>
        <v>0</v>
      </c>
    </row>
    <row r="36" spans="2:14" ht="14">
      <c r="B36" s="250"/>
      <c r="C36" s="30">
        <v>13</v>
      </c>
      <c r="D36" s="180" t="s">
        <v>0</v>
      </c>
      <c r="E36" s="29" t="s">
        <v>0</v>
      </c>
      <c r="F36" s="30">
        <v>13.1</v>
      </c>
      <c r="G36" s="156">
        <v>3</v>
      </c>
      <c r="H36" s="161">
        <f>' Inputdaten'!AB31/1000000</f>
        <v>0</v>
      </c>
      <c r="I36" s="145">
        <f>' Inputdaten'!AC31/1000000</f>
        <v>0</v>
      </c>
      <c r="J36" s="161">
        <f>' Inputdaten'!CD31/1000000</f>
        <v>0</v>
      </c>
      <c r="K36" s="145">
        <f>' Inputdaten'!CE31/1000000</f>
        <v>0</v>
      </c>
      <c r="L36" s="140">
        <f t="shared" si="2"/>
        <v>0</v>
      </c>
    </row>
    <row r="37" spans="2:14" ht="28">
      <c r="B37" s="250"/>
      <c r="C37" s="30">
        <v>14</v>
      </c>
      <c r="D37" s="180" t="s">
        <v>52</v>
      </c>
      <c r="E37" s="29" t="s">
        <v>2</v>
      </c>
      <c r="F37" s="30">
        <v>14.1</v>
      </c>
      <c r="G37" s="156">
        <v>2</v>
      </c>
      <c r="H37" s="161">
        <f>' Inputdaten'!AB32/1000000</f>
        <v>0</v>
      </c>
      <c r="I37" s="145">
        <f>' Inputdaten'!AC32/1000000</f>
        <v>0</v>
      </c>
      <c r="J37" s="161">
        <f>' Inputdaten'!CD32/1000000</f>
        <v>0</v>
      </c>
      <c r="K37" s="145">
        <f>' Inputdaten'!CE32/1000000</f>
        <v>0</v>
      </c>
      <c r="L37" s="140">
        <f t="shared" si="2"/>
        <v>0</v>
      </c>
    </row>
    <row r="38" spans="2:14" ht="28">
      <c r="B38" s="250"/>
      <c r="C38" s="30">
        <v>15</v>
      </c>
      <c r="D38" s="180" t="s">
        <v>42</v>
      </c>
      <c r="E38" s="29" t="s">
        <v>38</v>
      </c>
      <c r="F38" s="30">
        <v>15.1</v>
      </c>
      <c r="G38" s="156">
        <v>1</v>
      </c>
      <c r="H38" s="161">
        <f>' Inputdaten'!AB33/1000000</f>
        <v>0</v>
      </c>
      <c r="I38" s="145">
        <f>' Inputdaten'!AC33/1000000</f>
        <v>0</v>
      </c>
      <c r="J38" s="161">
        <f>' Inputdaten'!CD33/1000000</f>
        <v>0</v>
      </c>
      <c r="K38" s="145">
        <f>' Inputdaten'!CE33/1000000</f>
        <v>0</v>
      </c>
      <c r="L38" s="140">
        <f t="shared" si="2"/>
        <v>0</v>
      </c>
    </row>
    <row r="39" spans="2:14" ht="18" customHeight="1">
      <c r="B39" s="250"/>
      <c r="C39" s="230">
        <v>16</v>
      </c>
      <c r="D39" s="232" t="s">
        <v>1</v>
      </c>
      <c r="E39" s="29" t="s">
        <v>28</v>
      </c>
      <c r="F39" s="30">
        <v>16.100000000000001</v>
      </c>
      <c r="G39" s="156">
        <v>1</v>
      </c>
      <c r="H39" s="161">
        <f>' Inputdaten'!AB34/1000000</f>
        <v>0</v>
      </c>
      <c r="I39" s="145">
        <f>' Inputdaten'!AC34/1000000</f>
        <v>0</v>
      </c>
      <c r="J39" s="161">
        <f>' Inputdaten'!CD34/1000000</f>
        <v>0</v>
      </c>
      <c r="K39" s="145">
        <f>' Inputdaten'!CE34/1000000</f>
        <v>0</v>
      </c>
      <c r="L39" s="140">
        <f t="shared" si="2"/>
        <v>0</v>
      </c>
      <c r="N39" s="11"/>
    </row>
    <row r="40" spans="2:14" ht="18">
      <c r="B40" s="250"/>
      <c r="C40" s="230"/>
      <c r="D40" s="232"/>
      <c r="E40" s="29" t="s">
        <v>36</v>
      </c>
      <c r="F40" s="30">
        <v>16.2</v>
      </c>
      <c r="G40" s="156">
        <v>1</v>
      </c>
      <c r="H40" s="161">
        <f>' Inputdaten'!AB35/1000000</f>
        <v>0</v>
      </c>
      <c r="I40" s="145">
        <f>' Inputdaten'!AC35/1000000</f>
        <v>0</v>
      </c>
      <c r="J40" s="161">
        <f>' Inputdaten'!CD35/1000000</f>
        <v>0</v>
      </c>
      <c r="K40" s="145">
        <f>' Inputdaten'!CE35/1000000</f>
        <v>0</v>
      </c>
      <c r="L40" s="140">
        <f t="shared" si="2"/>
        <v>0</v>
      </c>
      <c r="N40" s="11"/>
    </row>
    <row r="41" spans="2:14" ht="29" thickBot="1">
      <c r="B41" s="251"/>
      <c r="C41" s="167">
        <v>17</v>
      </c>
      <c r="D41" s="185" t="s">
        <v>263</v>
      </c>
      <c r="E41" s="168" t="s">
        <v>275</v>
      </c>
      <c r="F41" s="167">
        <v>17.100000000000001</v>
      </c>
      <c r="G41" s="171">
        <v>1</v>
      </c>
      <c r="H41" s="164">
        <f>' Inputdaten'!AB36/1000000</f>
        <v>0</v>
      </c>
      <c r="I41" s="147">
        <f>' Inputdaten'!AC36/1000000</f>
        <v>0.25860727540043044</v>
      </c>
      <c r="J41" s="164">
        <f>' Inputdaten'!CD36/1000000</f>
        <v>0</v>
      </c>
      <c r="K41" s="147">
        <f>' Inputdaten'!CE36/1000000</f>
        <v>0.23993838030853631</v>
      </c>
      <c r="L41" s="142">
        <f t="shared" si="2"/>
        <v>0.25860727540043044</v>
      </c>
      <c r="N41" s="11"/>
    </row>
    <row r="42" spans="2:14" ht="18">
      <c r="B42" s="219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72">
        <v>3</v>
      </c>
      <c r="H42" s="163">
        <f>' Inputdaten'!AB37/1000</f>
        <v>0</v>
      </c>
      <c r="I42" s="144">
        <f>' Inputdaten'!AC37/1000</f>
        <v>1.0236393673479063</v>
      </c>
      <c r="J42" s="163">
        <f>' Inputdaten'!CD37/1000</f>
        <v>0</v>
      </c>
      <c r="K42" s="144">
        <f>' Inputdaten'!CE37/1000</f>
        <v>1.1887731169269609</v>
      </c>
      <c r="L42" s="141">
        <f t="shared" si="2"/>
        <v>3.0709181020437191</v>
      </c>
      <c r="N42" s="11"/>
    </row>
    <row r="43" spans="2:14" ht="28">
      <c r="B43" s="220"/>
      <c r="C43" s="212">
        <v>19</v>
      </c>
      <c r="D43" s="214" t="s">
        <v>84</v>
      </c>
      <c r="E43" s="71" t="s">
        <v>49</v>
      </c>
      <c r="F43" s="72">
        <v>19.100000000000001</v>
      </c>
      <c r="G43" s="153" t="s">
        <v>276</v>
      </c>
      <c r="H43" s="161">
        <f>' Inputdaten'!AB38/1000</f>
        <v>0</v>
      </c>
      <c r="I43" s="145">
        <f>' Inputdaten'!AC38/1000</f>
        <v>0</v>
      </c>
      <c r="J43" s="161">
        <f>' Inputdaten'!CD38/1000</f>
        <v>0</v>
      </c>
      <c r="K43" s="145">
        <f>' Inputdaten'!CE38/1000</f>
        <v>0</v>
      </c>
      <c r="L43" s="173"/>
    </row>
    <row r="44" spans="2:14" ht="14">
      <c r="B44" s="220"/>
      <c r="C44" s="212"/>
      <c r="D44" s="214"/>
      <c r="E44" s="71" t="s">
        <v>50</v>
      </c>
      <c r="F44" s="72">
        <v>19.2</v>
      </c>
      <c r="G44" s="153"/>
      <c r="H44" s="161">
        <f>' Inputdaten'!AB39/1000</f>
        <v>0</v>
      </c>
      <c r="I44" s="145">
        <f>' Inputdaten'!AC39/1000</f>
        <v>0</v>
      </c>
      <c r="J44" s="161">
        <f>' Inputdaten'!CD39/1000</f>
        <v>0</v>
      </c>
      <c r="K44" s="145">
        <f>' Inputdaten'!CE39/1000</f>
        <v>0</v>
      </c>
      <c r="L44" s="173"/>
    </row>
    <row r="45" spans="2:14" ht="14">
      <c r="B45" s="220"/>
      <c r="C45" s="212"/>
      <c r="D45" s="214"/>
      <c r="E45" s="71" t="s">
        <v>37</v>
      </c>
      <c r="F45" s="72">
        <v>19.3</v>
      </c>
      <c r="G45" s="153"/>
      <c r="H45" s="161">
        <f>' Inputdaten'!AB40/1000</f>
        <v>0</v>
      </c>
      <c r="I45" s="145">
        <f>' Inputdaten'!AC40/1000</f>
        <v>0</v>
      </c>
      <c r="J45" s="161">
        <f>' Inputdaten'!CD40/1000</f>
        <v>0</v>
      </c>
      <c r="K45" s="145">
        <f>' Inputdaten'!CE40/1000</f>
        <v>0</v>
      </c>
      <c r="L45" s="173"/>
    </row>
    <row r="46" spans="2:14" ht="28">
      <c r="B46" s="220"/>
      <c r="C46" s="72">
        <v>20</v>
      </c>
      <c r="D46" s="179" t="s">
        <v>85</v>
      </c>
      <c r="E46" s="71" t="s">
        <v>87</v>
      </c>
      <c r="F46" s="72">
        <v>20.100000000000001</v>
      </c>
      <c r="G46" s="153">
        <v>3</v>
      </c>
      <c r="H46" s="161">
        <f>' Inputdaten'!AB41/1000</f>
        <v>0</v>
      </c>
      <c r="I46" s="145">
        <f>' Inputdaten'!AC41/1000</f>
        <v>0</v>
      </c>
      <c r="J46" s="161">
        <f>' Inputdaten'!CD41/1000</f>
        <v>0</v>
      </c>
      <c r="K46" s="145">
        <f>' Inputdaten'!CE41/1000</f>
        <v>0</v>
      </c>
      <c r="L46" s="173"/>
    </row>
    <row r="47" spans="2:14" ht="18">
      <c r="B47" s="220"/>
      <c r="C47" s="212">
        <v>21</v>
      </c>
      <c r="D47" s="214" t="s">
        <v>90</v>
      </c>
      <c r="E47" s="71" t="s">
        <v>258</v>
      </c>
      <c r="F47" s="72">
        <v>21.1</v>
      </c>
      <c r="G47" s="153">
        <v>2</v>
      </c>
      <c r="H47" s="161">
        <f>' Inputdaten'!AB42/1000</f>
        <v>0</v>
      </c>
      <c r="I47" s="145">
        <f>' Inputdaten'!AC42/1000</f>
        <v>0</v>
      </c>
      <c r="J47" s="161">
        <f>' Inputdaten'!CD42/1000</f>
        <v>0</v>
      </c>
      <c r="K47" s="145">
        <f>' Inputdaten'!CE42/1000</f>
        <v>0</v>
      </c>
      <c r="L47" s="173"/>
      <c r="N47" s="11"/>
    </row>
    <row r="48" spans="2:14" ht="15" thickBot="1">
      <c r="B48" s="221"/>
      <c r="C48" s="247"/>
      <c r="D48" s="248"/>
      <c r="E48" s="73" t="s">
        <v>260</v>
      </c>
      <c r="F48" s="77">
        <v>21.2</v>
      </c>
      <c r="G48" s="157">
        <v>3</v>
      </c>
      <c r="H48" s="164">
        <f>' Inputdaten'!AB43/1000</f>
        <v>0</v>
      </c>
      <c r="I48" s="147">
        <f>' Inputdaten'!AC43/1000</f>
        <v>0</v>
      </c>
      <c r="J48" s="164">
        <f>' Inputdaten'!CD43/1000</f>
        <v>0</v>
      </c>
      <c r="K48" s="147">
        <f>' Inputdaten'!CE43/1000</f>
        <v>0</v>
      </c>
      <c r="L48" s="174"/>
    </row>
    <row r="49" spans="4:7">
      <c r="D49"/>
      <c r="E49"/>
      <c r="F49"/>
      <c r="G49"/>
    </row>
  </sheetData>
  <mergeCells count="33">
    <mergeCell ref="J6:K6"/>
    <mergeCell ref="B34:B41"/>
    <mergeCell ref="C34:C35"/>
    <mergeCell ref="D34:D35"/>
    <mergeCell ref="C39:C40"/>
    <mergeCell ref="D39:D40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B42:B48"/>
    <mergeCell ref="C43:C45"/>
    <mergeCell ref="D43:D45"/>
    <mergeCell ref="C47:C48"/>
    <mergeCell ref="D47:D48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4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Inputdaten'!AE1</f>
        <v>Allalingletscher</v>
      </c>
    </row>
    <row r="2" spans="2:12" ht="17">
      <c r="B2" s="9" t="s">
        <v>88</v>
      </c>
      <c r="C2" s="16"/>
      <c r="D2" s="18" t="s">
        <v>279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Inputdaten'!AF44</f>
        <v>0</v>
      </c>
      <c r="E4" s="199"/>
    </row>
    <row r="5" spans="2:12">
      <c r="B5" s="198"/>
      <c r="C5" s="27" t="s">
        <v>266</v>
      </c>
      <c r="D5" s="28">
        <f>' Inputdaten'!AE44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Inputdaten'!AE3/1000000</f>
        <v>0</v>
      </c>
      <c r="I8" s="37">
        <f>' Inputdaten'!AF3/1000000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Inputdaten'!AE4/1000000</f>
        <v>0</v>
      </c>
      <c r="I9" s="21">
        <f>' Inputdaten'!AF4/1000000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Inputdaten'!AE5/1000000</f>
        <v>0</v>
      </c>
      <c r="I10" s="21">
        <f>' Inputdaten'!AF5/1000000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Inputdaten'!AE6/1000000</f>
        <v>0</v>
      </c>
      <c r="I11" s="21">
        <f>' Inputdaten'!AF6/1000000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Inputdaten'!AE7/1000000</f>
        <v>0</v>
      </c>
      <c r="I12" s="21">
        <f>' Inputdaten'!AF7/1000000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Inputdaten'!AE8/1000000</f>
        <v>0</v>
      </c>
      <c r="I13" s="21">
        <f>' Inputdaten'!AF8/1000000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Inputdaten'!AE9/1000000</f>
        <v>0</v>
      </c>
      <c r="I14" s="21">
        <f>' Inputdaten'!AF9/1000000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Inputdaten'!AE10/1000000</f>
        <v>0</v>
      </c>
      <c r="I15" s="21">
        <f>' Inputdaten'!AF10/1000000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Inputdaten'!AE12/1000000</f>
        <v>0</v>
      </c>
      <c r="I17" s="33">
        <f>' Inputdaten'!AF12/1000000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Inputdaten'!AE13/1000000</f>
        <v>0</v>
      </c>
      <c r="I18" s="21">
        <f>' Inputdaten'!AF13/1000000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Inputdaten'!AE14/1000000</f>
        <v>0</v>
      </c>
      <c r="I19" s="21">
        <f>' Inputdaten'!AF14/1000000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Inputdaten'!AE15/1000000</f>
        <v>0</v>
      </c>
      <c r="I20" s="21">
        <f>' Inputdaten'!AF15/1000000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Inputdaten'!AE16/1000000</f>
        <v>0</v>
      </c>
      <c r="I21" s="21">
        <f>' Inputdaten'!AF16/1000000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Inputdaten'!AE17/1000000</f>
        <v>0</v>
      </c>
      <c r="I22" s="21">
        <f>' Inputdaten'!AF17/1000000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Inputdaten'!AE18/1000000</f>
        <v>0</v>
      </c>
      <c r="I23" s="21">
        <f>' Inputdaten'!AF18/1000000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Inputdaten'!AE19/1000000</f>
        <v>2.9321904035804487E-2</v>
      </c>
      <c r="I24" s="21">
        <f>' Inputdaten'!AF19/1000000</f>
        <v>0</v>
      </c>
      <c r="J24" s="44">
        <f t="shared" si="2"/>
        <v>2.9321904035804487E-2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Inputdaten'!AE20/1000000</f>
        <v>0</v>
      </c>
      <c r="I25" s="21">
        <f>' Inputdaten'!AF20/1000000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Inputdaten'!AE21/1000000</f>
        <v>0</v>
      </c>
      <c r="I26" s="12">
        <f>' Inputdaten'!AF21/1000000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Inputdaten'!AE22/1000</f>
        <v>0</v>
      </c>
      <c r="I27" s="37">
        <f>' Inputdaten'!AF22/1000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Inputdaten'!AE23/1000</f>
        <v>0</v>
      </c>
      <c r="I28" s="21">
        <f>' Inputdaten'!AF23/1000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Inputdaten'!AE24/1000</f>
        <v>0</v>
      </c>
      <c r="I29" s="21">
        <f>' Inputdaten'!AF24/1000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Inputdaten'!AE25/1000</f>
        <v>0</v>
      </c>
      <c r="I30" s="21">
        <f>' Inputdaten'!AF25/1000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Inputdaten'!AE26/1000</f>
        <v>0</v>
      </c>
      <c r="I31" s="21">
        <f>' Inputdaten'!AF26/1000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Inputdaten'!AE27/1000</f>
        <v>0</v>
      </c>
      <c r="I32" s="21">
        <f>' Inputdaten'!AF27/1000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Inputdaten'!AE28/1000</f>
        <v>0</v>
      </c>
      <c r="I33" s="43">
        <f>' Inputdaten'!AF28/1000</f>
        <v>0</v>
      </c>
      <c r="J33" s="79">
        <f t="shared" si="2"/>
        <v>0</v>
      </c>
      <c r="L33" s="11"/>
    </row>
    <row r="34" spans="2:12" ht="16" customHeight="1">
      <c r="B34" s="210" t="str">
        <f>Gesamtbewertung!M2</f>
        <v>Beeinträchtigung der Landschaft</v>
      </c>
      <c r="C34" s="211">
        <v>12</v>
      </c>
      <c r="D34" s="213" t="s">
        <v>41</v>
      </c>
      <c r="E34" s="81" t="s">
        <v>35</v>
      </c>
      <c r="F34" s="82">
        <v>12.1</v>
      </c>
      <c r="G34" s="32">
        <v>3</v>
      </c>
      <c r="H34" s="33">
        <f>' Inputdaten'!AE29/1000000</f>
        <v>0</v>
      </c>
      <c r="I34" s="33">
        <f>' Inputdaten'!AF29/1000000</f>
        <v>0</v>
      </c>
      <c r="J34" s="50">
        <f t="shared" si="2"/>
        <v>0</v>
      </c>
    </row>
    <row r="35" spans="2:12" ht="14">
      <c r="B35" s="210"/>
      <c r="C35" s="212"/>
      <c r="D35" s="214"/>
      <c r="E35" s="71" t="s">
        <v>44</v>
      </c>
      <c r="F35" s="72">
        <v>12.2</v>
      </c>
      <c r="G35" s="30">
        <v>3</v>
      </c>
      <c r="H35" s="21">
        <f>' Inputdaten'!AE30/1000000</f>
        <v>0</v>
      </c>
      <c r="I35" s="21">
        <f>' Inputdaten'!AF30/1000000</f>
        <v>0</v>
      </c>
      <c r="J35" s="44">
        <f t="shared" si="2"/>
        <v>0</v>
      </c>
    </row>
    <row r="36" spans="2:12" ht="14">
      <c r="B36" s="210"/>
      <c r="C36" s="72">
        <v>13</v>
      </c>
      <c r="D36" s="179" t="s">
        <v>0</v>
      </c>
      <c r="E36" s="71" t="s">
        <v>0</v>
      </c>
      <c r="F36" s="72">
        <v>13.1</v>
      </c>
      <c r="G36" s="30">
        <v>3</v>
      </c>
      <c r="H36" s="21">
        <f>' Inputdaten'!AE31/1000000</f>
        <v>0</v>
      </c>
      <c r="I36" s="21">
        <f>' Inputdaten'!AF31/1000000</f>
        <v>0</v>
      </c>
      <c r="J36" s="44">
        <f t="shared" si="2"/>
        <v>0</v>
      </c>
    </row>
    <row r="37" spans="2:12" ht="28">
      <c r="B37" s="210"/>
      <c r="C37" s="72">
        <v>14</v>
      </c>
      <c r="D37" s="179" t="s">
        <v>52</v>
      </c>
      <c r="E37" s="71" t="s">
        <v>2</v>
      </c>
      <c r="F37" s="72">
        <v>14.1</v>
      </c>
      <c r="G37" s="30">
        <v>2</v>
      </c>
      <c r="H37" s="21">
        <f>' Inputdaten'!AE32/1000000</f>
        <v>0</v>
      </c>
      <c r="I37" s="21">
        <f>' Inputdaten'!AF32/1000000</f>
        <v>0</v>
      </c>
      <c r="J37" s="44">
        <f t="shared" si="2"/>
        <v>0</v>
      </c>
    </row>
    <row r="38" spans="2:12" ht="28">
      <c r="B38" s="210"/>
      <c r="C38" s="72">
        <v>15</v>
      </c>
      <c r="D38" s="179" t="s">
        <v>42</v>
      </c>
      <c r="E38" s="71" t="s">
        <v>38</v>
      </c>
      <c r="F38" s="72">
        <v>15.1</v>
      </c>
      <c r="G38" s="30">
        <v>1</v>
      </c>
      <c r="H38" s="21">
        <f>' Inputdaten'!AE33/1000000</f>
        <v>0</v>
      </c>
      <c r="I38" s="21">
        <f>' Inputdaten'!AF33/1000000</f>
        <v>0</v>
      </c>
      <c r="J38" s="44">
        <f t="shared" si="2"/>
        <v>0</v>
      </c>
    </row>
    <row r="39" spans="2:12" ht="18" customHeight="1">
      <c r="B39" s="210"/>
      <c r="C39" s="212">
        <v>16</v>
      </c>
      <c r="D39" s="214" t="s">
        <v>1</v>
      </c>
      <c r="E39" s="71" t="s">
        <v>28</v>
      </c>
      <c r="F39" s="72">
        <v>16.100000000000001</v>
      </c>
      <c r="G39" s="30">
        <v>1</v>
      </c>
      <c r="H39" s="21">
        <f>' Inputdaten'!AE34/1000000</f>
        <v>0</v>
      </c>
      <c r="I39" s="21">
        <f>' Inputdaten'!AF34/1000000</f>
        <v>0</v>
      </c>
      <c r="J39" s="44">
        <f t="shared" si="2"/>
        <v>0</v>
      </c>
      <c r="L39" s="11"/>
    </row>
    <row r="40" spans="2:12" ht="18">
      <c r="B40" s="210"/>
      <c r="C40" s="212"/>
      <c r="D40" s="214"/>
      <c r="E40" s="71" t="s">
        <v>36</v>
      </c>
      <c r="F40" s="72">
        <v>16.2</v>
      </c>
      <c r="G40" s="30">
        <v>1</v>
      </c>
      <c r="H40" s="21">
        <f>' Inputdaten'!AE35/1000000</f>
        <v>0</v>
      </c>
      <c r="I40" s="21">
        <f>' Inputdaten'!AF35/1000000</f>
        <v>0</v>
      </c>
      <c r="J40" s="44">
        <f t="shared" si="2"/>
        <v>0</v>
      </c>
      <c r="L40" s="11"/>
    </row>
    <row r="41" spans="2:12" ht="29" thickBot="1">
      <c r="B41" s="210"/>
      <c r="C41" s="84">
        <v>17</v>
      </c>
      <c r="D41" s="133" t="s">
        <v>263</v>
      </c>
      <c r="E41" s="83" t="s">
        <v>275</v>
      </c>
      <c r="F41" s="84">
        <v>17.100000000000001</v>
      </c>
      <c r="G41" s="47">
        <v>1</v>
      </c>
      <c r="H41" s="12">
        <f>' Inputdaten'!AE36/1000000</f>
        <v>7.7327897988055325E-2</v>
      </c>
      <c r="I41" s="12">
        <f>' Inputdaten'!AF36/1000000</f>
        <v>0.33483157406763137</v>
      </c>
      <c r="J41" s="49">
        <f>(H41+I41)*G41</f>
        <v>0.4121594720556867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37">
        <f>' Inputdaten'!AE37/1000</f>
        <v>1.5081847130239445</v>
      </c>
      <c r="I42" s="37">
        <f>' Inputdaten'!AF37/1000</f>
        <v>1.2566348381581092</v>
      </c>
      <c r="J42" s="80">
        <f>(H42+I42)*G42</f>
        <v>8.2944586535461617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Inputdaten'!AE38/1000</f>
        <v>0</v>
      </c>
      <c r="I43" s="21">
        <f>' Inputdaten'!AF38/1000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Inputdaten'!AE39/1000</f>
        <v>0</v>
      </c>
      <c r="I44" s="33">
        <f>' Inputdaten'!AF39/1000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Inputdaten'!AE40/1000</f>
        <v>0</v>
      </c>
      <c r="I45" s="33">
        <f>' Inputdaten'!AF40/1000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Inputdaten'!AE41/1000</f>
        <v>0</v>
      </c>
      <c r="I46" s="33">
        <f>' Inputdaten'!AF41/1000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Inputdaten'!AE42/1000</f>
        <v>0</v>
      </c>
      <c r="I47" s="33">
        <f>' Inputdaten'!AF42/1000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Inputdaten'!AE43/1000</f>
        <v>0</v>
      </c>
      <c r="I48" s="51">
        <f>' Inputdaten'!AF43/1000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3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Inputdaten'!AH1</f>
        <v>EES+ / Fah</v>
      </c>
    </row>
    <row r="2" spans="2:12" ht="17">
      <c r="B2" s="9" t="s">
        <v>88</v>
      </c>
      <c r="C2" s="16"/>
      <c r="D2" s="18" t="s">
        <v>277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Inputdaten'!AI44</f>
        <v>1</v>
      </c>
      <c r="E4" s="199"/>
    </row>
    <row r="5" spans="2:12">
      <c r="B5" s="198"/>
      <c r="C5" s="27" t="s">
        <v>266</v>
      </c>
      <c r="D5" s="28">
        <f>' Inputdaten'!AH44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Inputdaten'!AH3/1000000</f>
        <v>0</v>
      </c>
      <c r="I8" s="37">
        <f>' Inputdaten'!AI3/1000000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Inputdaten'!AH4/1000000</f>
        <v>0</v>
      </c>
      <c r="I9" s="21">
        <f>' Inputdaten'!AI4/1000000</f>
        <v>0.22610825452894817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Inputdaten'!AH5/1000000</f>
        <v>0</v>
      </c>
      <c r="I10" s="21">
        <f>' Inputdaten'!AI5/1000000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Inputdaten'!AH6/1000000</f>
        <v>0</v>
      </c>
      <c r="I11" s="21">
        <f>' Inputdaten'!AI6/1000000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Inputdaten'!AH7/1000000</f>
        <v>0</v>
      </c>
      <c r="I12" s="21">
        <f>' Inputdaten'!AI7/1000000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Inputdaten'!AH8/1000000</f>
        <v>0</v>
      </c>
      <c r="I13" s="21">
        <f>' Inputdaten'!AI8/1000000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Inputdaten'!AH9/1000000</f>
        <v>0</v>
      </c>
      <c r="I14" s="21">
        <f>' Inputdaten'!AI9/1000000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Inputdaten'!AH10/1000000</f>
        <v>0</v>
      </c>
      <c r="I15" s="21">
        <f>' Inputdaten'!AI10/1000000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28" t="str">
        <f>Gesamtbewertung!I2</f>
        <v>Beeinträchtigung von wertvollen Lebensräumen</v>
      </c>
      <c r="C17" s="229">
        <v>5</v>
      </c>
      <c r="D17" s="231" t="s">
        <v>261</v>
      </c>
      <c r="E17" s="31" t="s">
        <v>29</v>
      </c>
      <c r="F17" s="32">
        <v>5.0999999999999996</v>
      </c>
      <c r="G17" s="82">
        <v>3</v>
      </c>
      <c r="H17" s="33">
        <f>' Inputdaten'!AH12/1000000</f>
        <v>0</v>
      </c>
      <c r="I17" s="33">
        <f>' Inputdaten'!AI12/1000000</f>
        <v>0</v>
      </c>
      <c r="J17" s="50">
        <f>(H17+I17)*G17</f>
        <v>0</v>
      </c>
    </row>
    <row r="18" spans="2:12" ht="18">
      <c r="B18" s="228"/>
      <c r="C18" s="230"/>
      <c r="D18" s="232"/>
      <c r="E18" s="29" t="s">
        <v>4</v>
      </c>
      <c r="F18" s="30">
        <v>5.2</v>
      </c>
      <c r="G18" s="72">
        <v>3</v>
      </c>
      <c r="H18" s="21">
        <f>' Inputdaten'!AH13/1000000</f>
        <v>0</v>
      </c>
      <c r="I18" s="21">
        <f>' Inputdaten'!AI13/1000000</f>
        <v>0.22610825452894817</v>
      </c>
      <c r="J18" s="44">
        <f t="shared" ref="J18:J40" si="2">(H18+I18)*G18</f>
        <v>0.67832476358684457</v>
      </c>
      <c r="L18" s="11"/>
    </row>
    <row r="19" spans="2:12" ht="16" customHeight="1">
      <c r="B19" s="228"/>
      <c r="C19" s="230"/>
      <c r="D19" s="232"/>
      <c r="E19" s="29" t="s">
        <v>5</v>
      </c>
      <c r="F19" s="30">
        <v>5.3</v>
      </c>
      <c r="G19" s="72">
        <v>3</v>
      </c>
      <c r="H19" s="21">
        <f>' Inputdaten'!AH14/1000000</f>
        <v>0</v>
      </c>
      <c r="I19" s="21">
        <f>' Inputdaten'!AI14/1000000</f>
        <v>0</v>
      </c>
      <c r="J19" s="44">
        <f t="shared" si="2"/>
        <v>0</v>
      </c>
      <c r="L19" s="11"/>
    </row>
    <row r="20" spans="2:12" ht="33" customHeight="1">
      <c r="B20" s="228"/>
      <c r="C20" s="230"/>
      <c r="D20" s="232"/>
      <c r="E20" s="29" t="s">
        <v>8</v>
      </c>
      <c r="F20" s="30">
        <v>5.4</v>
      </c>
      <c r="G20" s="72">
        <v>3</v>
      </c>
      <c r="H20" s="21">
        <f>' Inputdaten'!AH15/1000000</f>
        <v>0</v>
      </c>
      <c r="I20" s="21">
        <f>' Inputdaten'!AI15/1000000</f>
        <v>0</v>
      </c>
      <c r="J20" s="44">
        <f t="shared" si="2"/>
        <v>0</v>
      </c>
      <c r="L20" s="11"/>
    </row>
    <row r="21" spans="2:12" ht="12.75" customHeight="1">
      <c r="B21" s="228"/>
      <c r="C21" s="230">
        <v>6</v>
      </c>
      <c r="D21" s="232" t="s">
        <v>78</v>
      </c>
      <c r="E21" s="29" t="s">
        <v>27</v>
      </c>
      <c r="F21" s="30">
        <v>6.1</v>
      </c>
      <c r="G21" s="72">
        <v>2</v>
      </c>
      <c r="H21" s="21">
        <f>' Inputdaten'!AH16/1000000</f>
        <v>0</v>
      </c>
      <c r="I21" s="21">
        <f>' Inputdaten'!AI16/1000000</f>
        <v>0</v>
      </c>
      <c r="J21" s="44">
        <f t="shared" si="2"/>
        <v>0</v>
      </c>
    </row>
    <row r="22" spans="2:12" ht="14">
      <c r="B22" s="228"/>
      <c r="C22" s="230"/>
      <c r="D22" s="232"/>
      <c r="E22" s="29" t="s">
        <v>32</v>
      </c>
      <c r="F22" s="30">
        <v>6.2</v>
      </c>
      <c r="G22" s="72">
        <v>2</v>
      </c>
      <c r="H22" s="21">
        <f>' Inputdaten'!AH17/1000000</f>
        <v>0</v>
      </c>
      <c r="I22" s="21">
        <f>' Inputdaten'!AI17/1000000</f>
        <v>0</v>
      </c>
      <c r="J22" s="44">
        <f t="shared" si="2"/>
        <v>0</v>
      </c>
    </row>
    <row r="23" spans="2:12" ht="16" customHeight="1">
      <c r="B23" s="228"/>
      <c r="C23" s="233">
        <v>7</v>
      </c>
      <c r="D23" s="235" t="s">
        <v>273</v>
      </c>
      <c r="E23" s="29" t="s">
        <v>10</v>
      </c>
      <c r="F23" s="30">
        <v>7.1</v>
      </c>
      <c r="G23" s="72">
        <v>1</v>
      </c>
      <c r="H23" s="21">
        <f>' Inputdaten'!AH18/1000000</f>
        <v>4.5960255870504382E-2</v>
      </c>
      <c r="I23" s="21">
        <f>' Inputdaten'!AI18/1000000</f>
        <v>0</v>
      </c>
      <c r="J23" s="44">
        <f t="shared" si="2"/>
        <v>4.5960255870504382E-2</v>
      </c>
    </row>
    <row r="24" spans="2:12" ht="14">
      <c r="B24" s="228"/>
      <c r="C24" s="234"/>
      <c r="D24" s="236"/>
      <c r="E24" s="29" t="s">
        <v>11</v>
      </c>
      <c r="F24" s="30">
        <v>7.2</v>
      </c>
      <c r="G24" s="72">
        <v>1</v>
      </c>
      <c r="H24" s="21">
        <f>' Inputdaten'!AH19/1000000</f>
        <v>0</v>
      </c>
      <c r="I24" s="21">
        <f>' Inputdaten'!AI19/1000000</f>
        <v>0.159401374927613</v>
      </c>
      <c r="J24" s="44">
        <f t="shared" si="2"/>
        <v>0.159401374927613</v>
      </c>
    </row>
    <row r="25" spans="2:12" ht="18">
      <c r="B25" s="228"/>
      <c r="C25" s="234"/>
      <c r="D25" s="236"/>
      <c r="E25" s="29" t="s">
        <v>33</v>
      </c>
      <c r="F25" s="30">
        <v>7.3</v>
      </c>
      <c r="G25" s="72">
        <v>1</v>
      </c>
      <c r="H25" s="21">
        <f>' Inputdaten'!AH20/1000000</f>
        <v>0</v>
      </c>
      <c r="I25" s="21">
        <f>' Inputdaten'!AI20/1000000</f>
        <v>0</v>
      </c>
      <c r="J25" s="44">
        <f t="shared" si="2"/>
        <v>0</v>
      </c>
      <c r="L25" s="11"/>
    </row>
    <row r="26" spans="2:12" ht="19" thickBot="1">
      <c r="B26" s="228"/>
      <c r="C26" s="234"/>
      <c r="D26" s="236"/>
      <c r="E26" s="83" t="s">
        <v>97</v>
      </c>
      <c r="F26" s="47">
        <v>7.4</v>
      </c>
      <c r="G26" s="84">
        <v>1</v>
      </c>
      <c r="H26" s="12">
        <f>' Inputdaten'!AH21/1000000</f>
        <v>0</v>
      </c>
      <c r="I26" s="12">
        <f>' Inputdaten'!AI21/1000000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Inputdaten'!AH22/1000</f>
        <v>0</v>
      </c>
      <c r="I27" s="37">
        <f>' Inputdaten'!AI22/1000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Inputdaten'!AH23/1000</f>
        <v>0</v>
      </c>
      <c r="I28" s="21">
        <f>' Inputdaten'!AI23/1000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Inputdaten'!AH24/1000</f>
        <v>0</v>
      </c>
      <c r="I29" s="21">
        <f>' Inputdaten'!AI24/1000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Inputdaten'!AH25/1000</f>
        <v>0</v>
      </c>
      <c r="I30" s="21">
        <f>' Inputdaten'!AI25/1000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Inputdaten'!AH26/1000</f>
        <v>0</v>
      </c>
      <c r="I31" s="21">
        <f>' Inputdaten'!AI26/1000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Inputdaten'!AH27/1000</f>
        <v>0.70163967782132475</v>
      </c>
      <c r="I32" s="21">
        <f>' Inputdaten'!AI27/1000</f>
        <v>9.4745844139907928E-2</v>
      </c>
      <c r="J32" s="44">
        <f t="shared" si="2"/>
        <v>3.1855420878449308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Inputdaten'!AH28/1000</f>
        <v>0</v>
      </c>
      <c r="I33" s="43">
        <f>' Inputdaten'!AI28/1000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Inputdaten'!AH29/1000000</f>
        <v>0.114564342374795</v>
      </c>
      <c r="I34" s="33">
        <f>' Inputdaten'!AI29/1000000</f>
        <v>0.62694127827125323</v>
      </c>
      <c r="J34" s="50">
        <f t="shared" si="2"/>
        <v>2.2245168619381444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Inputdaten'!AH30/1000000</f>
        <v>0</v>
      </c>
      <c r="I35" s="21">
        <f>' Inputdaten'!AI30/1000000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Inputdaten'!AH31/1000000</f>
        <v>0</v>
      </c>
      <c r="I36" s="21">
        <f>' Inputdaten'!AI31/1000000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Inputdaten'!AH32/1000000</f>
        <v>0</v>
      </c>
      <c r="I37" s="21">
        <f>' Inputdaten'!AI32/1000000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Inputdaten'!AH33/1000000</f>
        <v>0</v>
      </c>
      <c r="I38" s="21">
        <f>' Inputdaten'!AI33/1000000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Inputdaten'!AH34/1000000</f>
        <v>0</v>
      </c>
      <c r="I39" s="21">
        <f>' Inputdaten'!AI34/1000000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Inputdaten'!AH35/1000000</f>
        <v>0</v>
      </c>
      <c r="I40" s="21">
        <f>' Inputdaten'!AI35/1000000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Inputdaten'!AH36/1000000</f>
        <v>0</v>
      </c>
      <c r="I41" s="12">
        <f>' Inputdaten'!AI36/1000000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0">
        <v>18.100000000000001</v>
      </c>
      <c r="G42" s="63">
        <v>3</v>
      </c>
      <c r="H42" s="37">
        <f>' Inputdaten'!AH37/1000</f>
        <v>2.25444115977366</v>
      </c>
      <c r="I42" s="37">
        <f>' Inputdaten'!AI37/1000</f>
        <v>5.1435456528302907</v>
      </c>
      <c r="J42" s="80">
        <f>(H42+I42)*G42</f>
        <v>22.193960437811853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Inputdaten'!AH38/1000</f>
        <v>2.21468199785373</v>
      </c>
      <c r="I43" s="21">
        <f>' Inputdaten'!AI38/1000</f>
        <v>1.8005187354435401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Inputdaten'!AH39/1000</f>
        <v>0</v>
      </c>
      <c r="I44" s="33">
        <f>' Inputdaten'!AI39/1000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Inputdaten'!AH40/1000</f>
        <v>0</v>
      </c>
      <c r="I45" s="33">
        <f>' Inputdaten'!AI40/1000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Inputdaten'!AH41/1000</f>
        <v>0</v>
      </c>
      <c r="I46" s="33">
        <f>' Inputdaten'!AI41/1000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Inputdaten'!AH42/1000</f>
        <v>0</v>
      </c>
      <c r="I47" s="33">
        <f>' Inputdaten'!AI42/1000</f>
        <v>1.6702706350158041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Inputdaten'!AH43/1000</f>
        <v>0</v>
      </c>
      <c r="I48" s="51">
        <f>' Inputdaten'!AI43/1000</f>
        <v>0</v>
      </c>
      <c r="J48" s="46"/>
    </row>
    <row r="49" spans="4:7">
      <c r="D49"/>
      <c r="E49"/>
      <c r="F49"/>
      <c r="G49" s="98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2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B1:L49"/>
  <sheetViews>
    <sheetView topLeftCell="B1" zoomScale="60" zoomScaleNormal="60" workbookViewId="0">
      <selection activeCell="G8" sqref="G8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Inputdaten'!AK1</f>
        <v>Untertheodulgletscher</v>
      </c>
    </row>
    <row r="2" spans="2:12" ht="17">
      <c r="B2" s="9" t="s">
        <v>88</v>
      </c>
      <c r="C2" s="16"/>
      <c r="D2" s="18" t="s">
        <v>279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Inputdaten'!AL44</f>
        <v>0</v>
      </c>
      <c r="E4" s="199"/>
    </row>
    <row r="5" spans="2:12">
      <c r="B5" s="198"/>
      <c r="C5" s="27" t="s">
        <v>266</v>
      </c>
      <c r="D5" s="28">
        <f>' Inputdaten'!AK44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Inputdaten'!AK3/1000000</f>
        <v>0</v>
      </c>
      <c r="I8" s="37">
        <f>' Inputdaten'!AL3/1000000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Inputdaten'!AK4/1000000</f>
        <v>0</v>
      </c>
      <c r="I9" s="21">
        <f>' Inputdaten'!AL4/1000000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Inputdaten'!AK5/1000000</f>
        <v>0</v>
      </c>
      <c r="I10" s="21">
        <f>' Inputdaten'!AL5/1000000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Inputdaten'!AK6/1000000</f>
        <v>0</v>
      </c>
      <c r="I11" s="21">
        <f>' Inputdaten'!AL6/1000000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Inputdaten'!AK7/1000000</f>
        <v>0</v>
      </c>
      <c r="I12" s="21">
        <f>' Inputdaten'!AL7/1000000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Inputdaten'!AK8/1000000</f>
        <v>0</v>
      </c>
      <c r="I13" s="21">
        <f>' Inputdaten'!AL8/1000000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Inputdaten'!AK9/1000000</f>
        <v>0</v>
      </c>
      <c r="I14" s="21">
        <f>' Inputdaten'!AL9/1000000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Inputdaten'!AK10/1000000</f>
        <v>0</v>
      </c>
      <c r="I15" s="21">
        <f>' Inputdaten'!AL10/1000000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Inputdaten'!AK12/1000000</f>
        <v>0</v>
      </c>
      <c r="I17" s="33">
        <f>' Inputdaten'!AL12/1000000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Inputdaten'!AK13/1000000</f>
        <v>0</v>
      </c>
      <c r="I18" s="21">
        <f>' Inputdaten'!AL13/1000000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Inputdaten'!AK14/1000000</f>
        <v>0</v>
      </c>
      <c r="I19" s="21">
        <f>' Inputdaten'!AL14/1000000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Inputdaten'!AK15/1000000</f>
        <v>0</v>
      </c>
      <c r="I20" s="21">
        <f>' Inputdaten'!AL15/1000000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Inputdaten'!AK16/1000000</f>
        <v>0</v>
      </c>
      <c r="I21" s="21">
        <f>' Inputdaten'!AL16/1000000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Inputdaten'!AK17/1000000</f>
        <v>0</v>
      </c>
      <c r="I22" s="21">
        <f>' Inputdaten'!AL17/1000000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Inputdaten'!AK18/1000000</f>
        <v>0</v>
      </c>
      <c r="I23" s="21">
        <f>' Inputdaten'!AL18/1000000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Inputdaten'!AK19/1000000</f>
        <v>5.0862319893921766E-2</v>
      </c>
      <c r="I24" s="21">
        <f>' Inputdaten'!AL19/1000000</f>
        <v>0</v>
      </c>
      <c r="J24" s="44">
        <f t="shared" si="2"/>
        <v>5.0862319893921766E-2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Inputdaten'!AK20/1000000</f>
        <v>0</v>
      </c>
      <c r="I25" s="21">
        <f>' Inputdaten'!AL20/1000000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Inputdaten'!AK21/1000000</f>
        <v>0.18163471608136847</v>
      </c>
      <c r="I26" s="12">
        <f>' Inputdaten'!AL21/1000000</f>
        <v>0</v>
      </c>
      <c r="J26" s="49">
        <f t="shared" si="2"/>
        <v>0.18163471608136847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Inputdaten'!AK22/1000</f>
        <v>0</v>
      </c>
      <c r="I27" s="37">
        <f>' Inputdaten'!AL22/1000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Inputdaten'!AK23/1000</f>
        <v>0</v>
      </c>
      <c r="I28" s="21">
        <f>' Inputdaten'!AL23/1000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Inputdaten'!AK24/1000</f>
        <v>0</v>
      </c>
      <c r="I29" s="21">
        <f>' Inputdaten'!AL24/1000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Inputdaten'!AK25/1000</f>
        <v>0</v>
      </c>
      <c r="I30" s="21">
        <f>' Inputdaten'!AL25/1000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Inputdaten'!AK26/1000</f>
        <v>0</v>
      </c>
      <c r="I31" s="21">
        <f>' Inputdaten'!AL26/1000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Inputdaten'!AK27/1000</f>
        <v>0.63653517954676231</v>
      </c>
      <c r="I32" s="21">
        <f>' Inputdaten'!AL27/1000</f>
        <v>0</v>
      </c>
      <c r="J32" s="44">
        <f t="shared" si="2"/>
        <v>2.5461407181870492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Inputdaten'!AK28/1000</f>
        <v>0</v>
      </c>
      <c r="I33" s="43">
        <f>' Inputdaten'!AL28/1000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Inputdaten'!AK29/1000000</f>
        <v>0.23249703597529023</v>
      </c>
      <c r="I34" s="33">
        <f>' Inputdaten'!AL29/1000000</f>
        <v>0</v>
      </c>
      <c r="J34" s="50">
        <f t="shared" si="2"/>
        <v>0.69749110792587066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Inputdaten'!AK30/1000000</f>
        <v>0</v>
      </c>
      <c r="I35" s="21">
        <f>' Inputdaten'!AL30/1000000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Inputdaten'!AK31/1000000</f>
        <v>0</v>
      </c>
      <c r="I36" s="21">
        <f>' Inputdaten'!AL31/1000000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Inputdaten'!AK32/1000000</f>
        <v>0</v>
      </c>
      <c r="I37" s="21">
        <f>' Inputdaten'!AL32/1000000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Inputdaten'!AK33/1000000</f>
        <v>0</v>
      </c>
      <c r="I38" s="21">
        <f>' Inputdaten'!AL33/1000000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Inputdaten'!AK34/1000000</f>
        <v>0</v>
      </c>
      <c r="I39" s="21">
        <f>' Inputdaten'!AL34/1000000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Inputdaten'!AK35/1000000</f>
        <v>0</v>
      </c>
      <c r="I40" s="21">
        <f>' Inputdaten'!AL35/1000000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Inputdaten'!AK36/1000000</f>
        <v>0</v>
      </c>
      <c r="I41" s="12">
        <f>' Inputdaten'!AL36/1000000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37">
        <f>' Inputdaten'!AK37/1000</f>
        <v>4.6690904055152194</v>
      </c>
      <c r="I42" s="37">
        <f>' Inputdaten'!AL37/1000</f>
        <v>0</v>
      </c>
      <c r="J42" s="80">
        <f>(H42+I42)*G42</f>
        <v>14.007271216545657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Inputdaten'!AK38/1000</f>
        <v>1.5682106913213808E-2</v>
      </c>
      <c r="I43" s="21">
        <f>' Inputdaten'!AL38/1000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Inputdaten'!AK39/1000</f>
        <v>0</v>
      </c>
      <c r="I44" s="33">
        <f>' Inputdaten'!AL39/1000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Inputdaten'!AK40/1000</f>
        <v>0</v>
      </c>
      <c r="I45" s="33">
        <f>' Inputdaten'!AL40/1000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Inputdaten'!AK41/1000</f>
        <v>0</v>
      </c>
      <c r="I46" s="33">
        <f>' Inputdaten'!AL41/1000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Inputdaten'!AK42/1000</f>
        <v>0</v>
      </c>
      <c r="I47" s="33">
        <f>' Inputdaten'!AL42/1000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Inputdaten'!AK43/1000</f>
        <v>0</v>
      </c>
      <c r="I48" s="51">
        <f>' Inputdaten'!AL43/1000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1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Inputdaten'!AN1</f>
        <v>Schiffenen</v>
      </c>
    </row>
    <row r="2" spans="2:12" ht="17">
      <c r="B2" s="9" t="s">
        <v>88</v>
      </c>
      <c r="C2" s="16"/>
      <c r="D2" s="64" t="s">
        <v>278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Inputdaten'!AO44</f>
        <v>1</v>
      </c>
      <c r="E4" s="199"/>
    </row>
    <row r="5" spans="2:12">
      <c r="B5" s="198"/>
      <c r="C5" s="27" t="s">
        <v>266</v>
      </c>
      <c r="D5" s="28">
        <f>' Inputdaten'!AN44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/>
      <c r="H8" s="36">
        <f>' Inputdaten'!AN3/1000000</f>
        <v>4.9216843469871735E-2</v>
      </c>
      <c r="I8" s="37">
        <f>' Inputdaten'!AO3/1000000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/>
      <c r="H9" s="8">
        <f>' Inputdaten'!AN4/1000000</f>
        <v>2.006658784390503</v>
      </c>
      <c r="I9" s="21">
        <f>' Inputdaten'!AO4/1000000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/>
      <c r="H10" s="8">
        <f>' Inputdaten'!AN5/1000000</f>
        <v>0</v>
      </c>
      <c r="I10" s="21">
        <f>' Inputdaten'!AO5/1000000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/>
      <c r="H11" s="8">
        <f>' Inputdaten'!AN6/1000000</f>
        <v>0</v>
      </c>
      <c r="I11" s="21">
        <f>' Inputdaten'!AO6/1000000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/>
      <c r="H12" s="21">
        <f>' Inputdaten'!AN7/1000000</f>
        <v>0</v>
      </c>
      <c r="I12" s="21">
        <f>' Inputdaten'!AO7/1000000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/>
      <c r="H13" s="21">
        <f>' Inputdaten'!AN8/1000000</f>
        <v>0</v>
      </c>
      <c r="I13" s="21">
        <f>' Inputdaten'!AO8/1000000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/>
      <c r="H14" s="21">
        <f>' Inputdaten'!AN9/1000000</f>
        <v>0</v>
      </c>
      <c r="I14" s="21">
        <f>' Inputdaten'!AO9/1000000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/>
      <c r="H15" s="21">
        <f>' Inputdaten'!AN10/1000000</f>
        <v>0</v>
      </c>
      <c r="I15" s="21">
        <f>' Inputdaten'!AO10/1000000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325</v>
      </c>
      <c r="F16" s="40">
        <v>4.0999999999999996</v>
      </c>
      <c r="G16" s="40"/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28" t="str">
        <f>Gesamtbewertung!I2</f>
        <v>Beeinträchtigung von wertvollen Lebensräumen</v>
      </c>
      <c r="C17" s="229">
        <v>5</v>
      </c>
      <c r="D17" s="231" t="s">
        <v>261</v>
      </c>
      <c r="E17" s="31" t="s">
        <v>29</v>
      </c>
      <c r="F17" s="32">
        <v>5.0999999999999996</v>
      </c>
      <c r="G17" s="65">
        <v>0.75</v>
      </c>
      <c r="H17" s="33">
        <f>' Inputdaten'!AN12/1000000</f>
        <v>4.9216843469871735E-2</v>
      </c>
      <c r="I17" s="33">
        <f>' Inputdaten'!AO12/1000000</f>
        <v>0</v>
      </c>
      <c r="J17" s="50">
        <f>(H17+I17)*G17</f>
        <v>3.6912632602403801E-2</v>
      </c>
    </row>
    <row r="18" spans="2:12" ht="18">
      <c r="B18" s="228"/>
      <c r="C18" s="230"/>
      <c r="D18" s="232"/>
      <c r="E18" s="29" t="s">
        <v>4</v>
      </c>
      <c r="F18" s="30">
        <v>5.2</v>
      </c>
      <c r="G18" s="66">
        <v>0.75</v>
      </c>
      <c r="H18" s="21">
        <f>' Inputdaten'!AN13/1000000</f>
        <v>2.006658784390503</v>
      </c>
      <c r="I18" s="21">
        <f>' Inputdaten'!AO13/1000000</f>
        <v>0</v>
      </c>
      <c r="J18" s="44">
        <f t="shared" ref="J18:J40" si="2">(H18+I18)*G18</f>
        <v>1.5049940882928774</v>
      </c>
      <c r="L18" s="11"/>
    </row>
    <row r="19" spans="2:12" ht="16" customHeight="1">
      <c r="B19" s="228"/>
      <c r="C19" s="230"/>
      <c r="D19" s="232"/>
      <c r="E19" s="29" t="s">
        <v>5</v>
      </c>
      <c r="F19" s="30">
        <v>5.3</v>
      </c>
      <c r="G19" s="66">
        <v>0.75</v>
      </c>
      <c r="H19" s="21">
        <f>' Inputdaten'!AN14/1000000</f>
        <v>0</v>
      </c>
      <c r="I19" s="21">
        <f>' Inputdaten'!AO14/1000000</f>
        <v>0</v>
      </c>
      <c r="J19" s="44">
        <f t="shared" si="2"/>
        <v>0</v>
      </c>
      <c r="L19" s="11"/>
    </row>
    <row r="20" spans="2:12" ht="33" customHeight="1">
      <c r="B20" s="228"/>
      <c r="C20" s="230"/>
      <c r="D20" s="232"/>
      <c r="E20" s="29" t="s">
        <v>8</v>
      </c>
      <c r="F20" s="30">
        <v>5.4</v>
      </c>
      <c r="G20" s="66">
        <v>0.75</v>
      </c>
      <c r="H20" s="21">
        <f>' Inputdaten'!AN15/1000000</f>
        <v>0</v>
      </c>
      <c r="I20" s="21">
        <f>' Inputdaten'!AO15/1000000</f>
        <v>0</v>
      </c>
      <c r="J20" s="44">
        <f t="shared" si="2"/>
        <v>0</v>
      </c>
      <c r="L20" s="11"/>
    </row>
    <row r="21" spans="2:12" ht="12.75" customHeight="1">
      <c r="B21" s="228"/>
      <c r="C21" s="230">
        <v>6</v>
      </c>
      <c r="D21" s="232" t="s">
        <v>78</v>
      </c>
      <c r="E21" s="29" t="s">
        <v>27</v>
      </c>
      <c r="F21" s="30">
        <v>6.1</v>
      </c>
      <c r="G21" s="66">
        <v>0.5</v>
      </c>
      <c r="H21" s="21">
        <f>' Inputdaten'!AN16/1000000</f>
        <v>9.0433474924144289E-2</v>
      </c>
      <c r="I21" s="21">
        <f>' Inputdaten'!AO16/1000000</f>
        <v>0</v>
      </c>
      <c r="J21" s="44">
        <f t="shared" si="2"/>
        <v>4.5216737462072144E-2</v>
      </c>
    </row>
    <row r="22" spans="2:12" ht="14">
      <c r="B22" s="228"/>
      <c r="C22" s="230"/>
      <c r="D22" s="232"/>
      <c r="E22" s="29" t="s">
        <v>32</v>
      </c>
      <c r="F22" s="30">
        <v>6.2</v>
      </c>
      <c r="G22" s="66">
        <v>0.5</v>
      </c>
      <c r="H22" s="21">
        <f>' Inputdaten'!AN17/1000000</f>
        <v>0</v>
      </c>
      <c r="I22" s="21">
        <f>' Inputdaten'!AO17/1000000</f>
        <v>0</v>
      </c>
      <c r="J22" s="44">
        <f t="shared" si="2"/>
        <v>0</v>
      </c>
    </row>
    <row r="23" spans="2:12" ht="16" customHeight="1">
      <c r="B23" s="228"/>
      <c r="C23" s="233">
        <v>7</v>
      </c>
      <c r="D23" s="235" t="s">
        <v>273</v>
      </c>
      <c r="E23" s="29" t="s">
        <v>10</v>
      </c>
      <c r="F23" s="30">
        <v>7.1</v>
      </c>
      <c r="G23" s="66">
        <v>0.25</v>
      </c>
      <c r="H23" s="21">
        <f>' Inputdaten'!AN18/1000000</f>
        <v>7.0478663578763994E-3</v>
      </c>
      <c r="I23" s="21">
        <f>' Inputdaten'!AO18/1000000</f>
        <v>0</v>
      </c>
      <c r="J23" s="44">
        <f t="shared" si="2"/>
        <v>1.7619665894690998E-3</v>
      </c>
    </row>
    <row r="24" spans="2:12" ht="14">
      <c r="B24" s="228"/>
      <c r="C24" s="234"/>
      <c r="D24" s="236"/>
      <c r="E24" s="29" t="s">
        <v>11</v>
      </c>
      <c r="F24" s="30">
        <v>7.2</v>
      </c>
      <c r="G24" s="66">
        <v>0.25</v>
      </c>
      <c r="H24" s="21">
        <f>' Inputdaten'!AN19/1000000</f>
        <v>0</v>
      </c>
      <c r="I24" s="21">
        <f>' Inputdaten'!AO19/1000000</f>
        <v>0</v>
      </c>
      <c r="J24" s="44">
        <f t="shared" si="2"/>
        <v>0</v>
      </c>
    </row>
    <row r="25" spans="2:12" ht="18">
      <c r="B25" s="228"/>
      <c r="C25" s="234"/>
      <c r="D25" s="236"/>
      <c r="E25" s="29" t="s">
        <v>33</v>
      </c>
      <c r="F25" s="30">
        <v>7.3</v>
      </c>
      <c r="G25" s="66">
        <v>0.25</v>
      </c>
      <c r="H25" s="21">
        <f>' Inputdaten'!AN20/1000000</f>
        <v>0</v>
      </c>
      <c r="I25" s="21">
        <f>' Inputdaten'!AO20/1000000</f>
        <v>0</v>
      </c>
      <c r="J25" s="44">
        <f t="shared" si="2"/>
        <v>0</v>
      </c>
      <c r="L25" s="11"/>
    </row>
    <row r="26" spans="2:12" ht="19" thickBot="1">
      <c r="B26" s="228"/>
      <c r="C26" s="234"/>
      <c r="D26" s="236"/>
      <c r="E26" s="48" t="s">
        <v>97</v>
      </c>
      <c r="F26" s="47">
        <v>7.4</v>
      </c>
      <c r="G26" s="67">
        <v>0.25</v>
      </c>
      <c r="H26" s="12">
        <f>' Inputdaten'!AN21/1000000</f>
        <v>0</v>
      </c>
      <c r="I26" s="12">
        <f>' Inputdaten'!AO21/1000000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Inputdaten'!AN22/1000</f>
        <v>0</v>
      </c>
      <c r="I27" s="37">
        <f>' Inputdaten'!AO22/1000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Inputdaten'!AN23/1000</f>
        <v>14.24942521817313</v>
      </c>
      <c r="I28" s="21">
        <f>' Inputdaten'!AO23/1000</f>
        <v>0</v>
      </c>
      <c r="J28" s="44">
        <f t="shared" si="2"/>
        <v>56.997700872692519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Inputdaten'!AN24/1000</f>
        <v>1.5081484621766181</v>
      </c>
      <c r="I29" s="21">
        <f>' Inputdaten'!AO24/1000</f>
        <v>0</v>
      </c>
      <c r="J29" s="44">
        <f t="shared" si="2"/>
        <v>6.0325938487064725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Inputdaten'!AN25/1000</f>
        <v>0</v>
      </c>
      <c r="I30" s="21">
        <f>' Inputdaten'!AO25/1000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Inputdaten'!AN26/1000</f>
        <v>14.326805807215948</v>
      </c>
      <c r="I31" s="21">
        <f>' Inputdaten'!AO26/1000</f>
        <v>0</v>
      </c>
      <c r="J31" s="44">
        <f t="shared" si="2"/>
        <v>42.980417421647843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Inputdaten'!AN27/1000</f>
        <v>12.021536351213189</v>
      </c>
      <c r="I32" s="21">
        <f>' Inputdaten'!AO27/1000</f>
        <v>0</v>
      </c>
      <c r="J32" s="44">
        <f t="shared" si="2"/>
        <v>48.086145404852758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Inputdaten'!AN28/1000</f>
        <v>0</v>
      </c>
      <c r="I33" s="43">
        <f>' Inputdaten'!AO28/1000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Inputdaten'!AN29/1000000</f>
        <v>5.9835499909508212E-2</v>
      </c>
      <c r="I34" s="33">
        <f>' Inputdaten'!AO29/1000000</f>
        <v>0</v>
      </c>
      <c r="J34" s="50">
        <f t="shared" si="2"/>
        <v>0.17950649972852464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Inputdaten'!AN30/1000000</f>
        <v>0</v>
      </c>
      <c r="I35" s="21">
        <f>' Inputdaten'!AO30/1000000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Inputdaten'!AN31/1000000</f>
        <v>0</v>
      </c>
      <c r="I36" s="21">
        <f>' Inputdaten'!AO31/1000000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Inputdaten'!AN32/1000000</f>
        <v>2.108070006842053E-2</v>
      </c>
      <c r="I37" s="21">
        <f>' Inputdaten'!AO32/1000000</f>
        <v>0</v>
      </c>
      <c r="J37" s="44">
        <f t="shared" si="2"/>
        <v>4.2161400136841061E-2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Inputdaten'!AN33/1000000</f>
        <v>0</v>
      </c>
      <c r="I38" s="21">
        <f>' Inputdaten'!AO33/1000000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Inputdaten'!AN34/1000000</f>
        <v>2.811232341178584E-2</v>
      </c>
      <c r="I39" s="21">
        <f>' Inputdaten'!AO34/1000000</f>
        <v>0</v>
      </c>
      <c r="J39" s="44">
        <f t="shared" si="2"/>
        <v>2.811232341178584E-2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Inputdaten'!AN35/1000000</f>
        <v>0.18340057044757876</v>
      </c>
      <c r="I40" s="21">
        <f>' Inputdaten'!AO35/1000000</f>
        <v>0</v>
      </c>
      <c r="J40" s="44">
        <f t="shared" si="2"/>
        <v>0.18340057044757876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Inputdaten'!AN36/1000000</f>
        <v>0.59774973054096925</v>
      </c>
      <c r="I41" s="12">
        <f>' Inputdaten'!AO36/1000000</f>
        <v>0</v>
      </c>
      <c r="J41" s="49">
        <f>(H41+I41)*G41</f>
        <v>0.59774973054096925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0.75</v>
      </c>
      <c r="H42" s="37">
        <f>' Inputdaten'!AN37/1000</f>
        <v>14.24942521817313</v>
      </c>
      <c r="I42" s="37">
        <f>' Inputdaten'!AO37/1000</f>
        <v>0</v>
      </c>
      <c r="J42" s="80">
        <f>(H42+I42)*G42</f>
        <v>10.687068913629847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66" t="s">
        <v>319</v>
      </c>
      <c r="H43" s="33">
        <f>' Inputdaten'!AN38/1000</f>
        <v>11.790158026528911</v>
      </c>
      <c r="I43" s="21">
        <f>' Inputdaten'!AO38/1000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66"/>
      <c r="H44" s="33">
        <f>' Inputdaten'!AN39/1000</f>
        <v>13.515724343312829</v>
      </c>
      <c r="I44" s="33">
        <f>' Inputdaten'!AO39/1000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66"/>
      <c r="H45" s="33">
        <f>' Inputdaten'!AN40/1000</f>
        <v>0.57690489401089251</v>
      </c>
      <c r="I45" s="33">
        <f>' Inputdaten'!AO40/1000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66">
        <v>0.75</v>
      </c>
      <c r="H46" s="33">
        <f>' Inputdaten'!AN41/1000</f>
        <v>1.5081484621766181</v>
      </c>
      <c r="I46" s="33">
        <f>' Inputdaten'!AO41/1000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66">
        <v>0.5</v>
      </c>
      <c r="H47" s="33">
        <f>' Inputdaten'!AN42/1000</f>
        <v>13.151795472933761</v>
      </c>
      <c r="I47" s="33">
        <f>' Inputdaten'!AO42/1000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68">
        <v>0.75</v>
      </c>
      <c r="H48" s="51">
        <f>' Inputdaten'!AN43/1000</f>
        <v>0</v>
      </c>
      <c r="I48" s="51">
        <f>' Inputdaten'!AO43/1000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0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Inputdaten'!AQ1</f>
        <v>Griessee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Inputdaten'!AR44</f>
        <v>1</v>
      </c>
      <c r="E4" s="199"/>
    </row>
    <row r="5" spans="2:12">
      <c r="B5" s="198"/>
      <c r="C5" s="27" t="s">
        <v>266</v>
      </c>
      <c r="D5" s="28">
        <f>' Inputdaten'!AQ44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Inputdaten'!AQ3/1000000</f>
        <v>0</v>
      </c>
      <c r="I8" s="37">
        <f>' Inputdaten'!AR3/1000000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Inputdaten'!AQ4/1000000</f>
        <v>0</v>
      </c>
      <c r="I9" s="21">
        <f>' Inputdaten'!AR4/1000000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Inputdaten'!AQ5/1000000</f>
        <v>0</v>
      </c>
      <c r="I10" s="21">
        <f>' Inputdaten'!AR5/1000000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Inputdaten'!AQ6/1000000</f>
        <v>0</v>
      </c>
      <c r="I11" s="21">
        <f>' Inputdaten'!AR6/1000000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Inputdaten'!AQ7/1000000</f>
        <v>0</v>
      </c>
      <c r="I12" s="21">
        <f>' Inputdaten'!AR7/1000000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Inputdaten'!AQ8/1000000</f>
        <v>0</v>
      </c>
      <c r="I13" s="21">
        <f>' Inputdaten'!AR8/1000000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Inputdaten'!AQ9/1000000</f>
        <v>0</v>
      </c>
      <c r="I14" s="21">
        <f>' Inputdaten'!AR9/1000000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Inputdaten'!AQ10/1000000</f>
        <v>0</v>
      </c>
      <c r="I15" s="21">
        <f>' Inputdaten'!AR10/1000000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Inputdaten'!AQ12/1000000</f>
        <v>0</v>
      </c>
      <c r="I17" s="33">
        <f>' Inputdaten'!AR12/1000000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Inputdaten'!AQ13/1000000</f>
        <v>0</v>
      </c>
      <c r="I18" s="21">
        <f>' Inputdaten'!AR13/1000000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Inputdaten'!AQ14/1000000</f>
        <v>0</v>
      </c>
      <c r="I19" s="21">
        <f>' Inputdaten'!AR14/1000000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Inputdaten'!AQ15/1000000</f>
        <v>0</v>
      </c>
      <c r="I20" s="21">
        <f>' Inputdaten'!AR15/1000000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Inputdaten'!AQ16/1000000</f>
        <v>0</v>
      </c>
      <c r="I21" s="21">
        <f>' Inputdaten'!AR16/1000000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Inputdaten'!AQ17/1000000</f>
        <v>0</v>
      </c>
      <c r="I22" s="21">
        <f>' Inputdaten'!AR17/1000000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Inputdaten'!AQ18/1000000</f>
        <v>0</v>
      </c>
      <c r="I23" s="21">
        <f>' Inputdaten'!AR18/1000000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Inputdaten'!AQ19/1000000</f>
        <v>0</v>
      </c>
      <c r="I24" s="21">
        <f>' Inputdaten'!AR19/1000000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Inputdaten'!AQ20/1000000</f>
        <v>0</v>
      </c>
      <c r="I25" s="21">
        <f>' Inputdaten'!AR20/1000000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Inputdaten'!AQ21/1000000</f>
        <v>0</v>
      </c>
      <c r="I26" s="12">
        <f>' Inputdaten'!AR21/1000000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Inputdaten'!AQ22/1000</f>
        <v>0</v>
      </c>
      <c r="I27" s="37">
        <f>' Inputdaten'!AR22/1000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Inputdaten'!AQ23/1000</f>
        <v>0</v>
      </c>
      <c r="I28" s="21">
        <f>' Inputdaten'!AR23/1000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Inputdaten'!AQ24/1000</f>
        <v>0</v>
      </c>
      <c r="I29" s="21">
        <f>' Inputdaten'!AR24/1000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Inputdaten'!AQ25/1000</f>
        <v>0</v>
      </c>
      <c r="I30" s="21">
        <f>' Inputdaten'!AR25/1000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Inputdaten'!AQ26/1000</f>
        <v>0</v>
      </c>
      <c r="I31" s="21">
        <f>' Inputdaten'!AR26/1000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Inputdaten'!AQ27/1000</f>
        <v>0</v>
      </c>
      <c r="I32" s="21">
        <f>' Inputdaten'!AR27/1000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Inputdaten'!AQ28/1000</f>
        <v>0</v>
      </c>
      <c r="I33" s="43">
        <f>' Inputdaten'!AR28/1000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Inputdaten'!AQ29/1000000</f>
        <v>0</v>
      </c>
      <c r="I34" s="33">
        <f>' Inputdaten'!AR29/1000000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Inputdaten'!AQ30/1000000</f>
        <v>0</v>
      </c>
      <c r="I35" s="21">
        <f>' Inputdaten'!AR30/1000000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Inputdaten'!AQ31/1000000</f>
        <v>0</v>
      </c>
      <c r="I36" s="21">
        <f>' Inputdaten'!AR31/1000000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Inputdaten'!AQ32/1000000</f>
        <v>0</v>
      </c>
      <c r="I37" s="21">
        <f>' Inputdaten'!AR32/1000000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Inputdaten'!AQ33/1000000</f>
        <v>0</v>
      </c>
      <c r="I38" s="21">
        <f>' Inputdaten'!AR33/1000000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Inputdaten'!AQ34/1000000</f>
        <v>0</v>
      </c>
      <c r="I39" s="21">
        <f>' Inputdaten'!AR34/1000000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Inputdaten'!AQ35/1000000</f>
        <v>0</v>
      </c>
      <c r="I40" s="21">
        <f>' Inputdaten'!AR35/1000000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Inputdaten'!AQ36/1000000</f>
        <v>0</v>
      </c>
      <c r="I41" s="12">
        <f>' Inputdaten'!AR36/1000000</f>
        <v>0.13893497136416563</v>
      </c>
      <c r="J41" s="49">
        <f>(H41+I41)*G41</f>
        <v>0.13893497136416563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0">
        <v>18.100000000000001</v>
      </c>
      <c r="G42" s="63">
        <v>3</v>
      </c>
      <c r="H42" s="37">
        <f>' Inputdaten'!AQ37/1000</f>
        <v>0</v>
      </c>
      <c r="I42" s="37">
        <f>' Inputdaten'!AR37/1000</f>
        <v>0.58595677364534171</v>
      </c>
      <c r="J42" s="80">
        <f>(H42+I42)*G42</f>
        <v>1.7578703209360251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Inputdaten'!AQ38/1000</f>
        <v>0</v>
      </c>
      <c r="I43" s="21">
        <f>' Inputdaten'!AR38/1000</f>
        <v>4.0447598703900065E-2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Inputdaten'!AQ39/1000</f>
        <v>0</v>
      </c>
      <c r="I44" s="33">
        <f>' Inputdaten'!AR39/1000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Inputdaten'!AQ40/1000</f>
        <v>0</v>
      </c>
      <c r="I45" s="33">
        <f>' Inputdaten'!AR40/1000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Inputdaten'!AQ41/1000</f>
        <v>0</v>
      </c>
      <c r="I46" s="33">
        <f>' Inputdaten'!AR41/1000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Inputdaten'!AQ42/1000</f>
        <v>0</v>
      </c>
      <c r="I47" s="33">
        <f>' Inputdaten'!AR42/1000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Inputdaten'!AQ43/1000</f>
        <v>0</v>
      </c>
      <c r="I48" s="51">
        <f>' Inputdaten'!AR43/1000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9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Inputdaten'!AT1</f>
        <v>Lago Bianco</v>
      </c>
    </row>
    <row r="2" spans="2:12" ht="17">
      <c r="B2" s="9" t="s">
        <v>88</v>
      </c>
      <c r="C2" s="16"/>
      <c r="D2" s="18" t="s">
        <v>277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Inputdaten'!AU44</f>
        <v>1</v>
      </c>
      <c r="E4" s="199"/>
    </row>
    <row r="5" spans="2:12">
      <c r="B5" s="198"/>
      <c r="C5" s="27" t="s">
        <v>266</v>
      </c>
      <c r="D5" s="28">
        <f>' Inputdaten'!AT44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Inputdaten'!AT3/1000000</f>
        <v>0</v>
      </c>
      <c r="I8" s="37">
        <f>' Inputdaten'!AU3/1000000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Inputdaten'!AT4/1000000</f>
        <v>0.10110821006120212</v>
      </c>
      <c r="I9" s="21">
        <f>' Inputdaten'!AU4/1000000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Inputdaten'!AT5/1000000</f>
        <v>0</v>
      </c>
      <c r="I10" s="21">
        <f>' Inputdaten'!AU5/1000000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Inputdaten'!AT6/1000000</f>
        <v>0</v>
      </c>
      <c r="I11" s="21">
        <f>' Inputdaten'!AU6/1000000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Inputdaten'!AT7/1000000</f>
        <v>0</v>
      </c>
      <c r="I12" s="21">
        <f>' Inputdaten'!AU7/1000000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Inputdaten'!AT8/1000000</f>
        <v>0</v>
      </c>
      <c r="I13" s="21">
        <f>' Inputdaten'!AU8/1000000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Inputdaten'!AT9/1000000</f>
        <v>0</v>
      </c>
      <c r="I14" s="21">
        <f>' Inputdaten'!AU9/1000000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Inputdaten'!AT10/1000000</f>
        <v>0</v>
      </c>
      <c r="I15" s="21">
        <f>' Inputdaten'!AU10/1000000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Inputdaten'!AT12/1000000</f>
        <v>0</v>
      </c>
      <c r="I17" s="33">
        <f>' Inputdaten'!AU12/1000000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Inputdaten'!AT13/1000000</f>
        <v>0.10110821006120212</v>
      </c>
      <c r="I18" s="21">
        <f>' Inputdaten'!AU13/1000000</f>
        <v>0</v>
      </c>
      <c r="J18" s="44">
        <f t="shared" ref="J18:J40" si="2">(H18+I18)*G18</f>
        <v>0.30332463018360634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Inputdaten'!AT14/1000000</f>
        <v>0</v>
      </c>
      <c r="I19" s="21">
        <f>' Inputdaten'!AU14/1000000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Inputdaten'!AT15/1000000</f>
        <v>0</v>
      </c>
      <c r="I20" s="21">
        <f>' Inputdaten'!AU15/1000000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Inputdaten'!AT16/1000000</f>
        <v>0</v>
      </c>
      <c r="I21" s="21">
        <f>' Inputdaten'!AU16/1000000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Inputdaten'!AT17/1000000</f>
        <v>0</v>
      </c>
      <c r="I22" s="21">
        <f>' Inputdaten'!AU17/1000000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Inputdaten'!AT18/1000000</f>
        <v>0</v>
      </c>
      <c r="I23" s="21">
        <f>' Inputdaten'!AU18/1000000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Inputdaten'!AT19/1000000</f>
        <v>0</v>
      </c>
      <c r="I24" s="21">
        <f>' Inputdaten'!AU19/1000000</f>
        <v>0.12940492664566716</v>
      </c>
      <c r="J24" s="44">
        <f t="shared" si="2"/>
        <v>0.12940492664566716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Inputdaten'!AT20/1000000</f>
        <v>0</v>
      </c>
      <c r="I25" s="21">
        <f>' Inputdaten'!AU20/1000000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Inputdaten'!AT21/1000000</f>
        <v>6.6906507434278499E-3</v>
      </c>
      <c r="I26" s="12">
        <f>' Inputdaten'!AU21/1000000</f>
        <v>0</v>
      </c>
      <c r="J26" s="49">
        <f t="shared" si="2"/>
        <v>6.6906507434278499E-3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Inputdaten'!AT22/1000</f>
        <v>0</v>
      </c>
      <c r="I27" s="37">
        <f>' Inputdaten'!AU22/1000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Inputdaten'!AT23/1000</f>
        <v>0</v>
      </c>
      <c r="I28" s="21">
        <f>' Inputdaten'!AU23/1000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Inputdaten'!AT24/1000</f>
        <v>0</v>
      </c>
      <c r="I29" s="21">
        <f>' Inputdaten'!AU24/1000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Inputdaten'!AT25/1000</f>
        <v>0</v>
      </c>
      <c r="I30" s="21">
        <f>' Inputdaten'!AU25/1000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Inputdaten'!AT26/1000</f>
        <v>0</v>
      </c>
      <c r="I31" s="21">
        <f>' Inputdaten'!AU26/1000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Inputdaten'!AT27/1000</f>
        <v>0</v>
      </c>
      <c r="I32" s="21">
        <f>' Inputdaten'!AU27/1000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Inputdaten'!AT28/1000</f>
        <v>0</v>
      </c>
      <c r="I33" s="43">
        <f>' Inputdaten'!AU28/1000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Inputdaten'!AT29/1000000</f>
        <v>5.4001102257573562E-4</v>
      </c>
      <c r="I34" s="33">
        <f>' Inputdaten'!AU29/1000000</f>
        <v>0.44197901206164941</v>
      </c>
      <c r="J34" s="50">
        <f t="shared" si="2"/>
        <v>1.3275570692526755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Inputdaten'!AT30/1000000</f>
        <v>0</v>
      </c>
      <c r="I35" s="21">
        <f>' Inputdaten'!AU30/1000000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Inputdaten'!AT31/1000000</f>
        <v>0</v>
      </c>
      <c r="I36" s="21">
        <f>' Inputdaten'!AU31/1000000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Inputdaten'!AT32/1000000</f>
        <v>0.16320562101339103</v>
      </c>
      <c r="I37" s="21">
        <f>' Inputdaten'!AU32/1000000</f>
        <v>3.61645441197483E-3</v>
      </c>
      <c r="J37" s="44">
        <f t="shared" si="2"/>
        <v>0.33364415085073174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Inputdaten'!AT33/1000000</f>
        <v>0</v>
      </c>
      <c r="I38" s="21">
        <f>' Inputdaten'!AU33/1000000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Inputdaten'!AT34/1000000</f>
        <v>1.0015559072076142E-2</v>
      </c>
      <c r="I39" s="21">
        <f>' Inputdaten'!AU34/1000000</f>
        <v>0</v>
      </c>
      <c r="J39" s="44">
        <f t="shared" si="2"/>
        <v>1.0015559072076142E-2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Inputdaten'!AT35/1000000</f>
        <v>3.1634631651227652E-2</v>
      </c>
      <c r="I40" s="21">
        <f>' Inputdaten'!AU35/1000000</f>
        <v>0</v>
      </c>
      <c r="J40" s="44">
        <f t="shared" si="2"/>
        <v>3.1634631651227652E-2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Inputdaten'!AT36/1000000</f>
        <v>0.17054643642876668</v>
      </c>
      <c r="I41" s="12">
        <f>' Inputdaten'!AU36/1000000</f>
        <v>8.7409705605599533E-3</v>
      </c>
      <c r="J41" s="49">
        <f>(H41+I41)*G41</f>
        <v>0.17928740698932663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0">
        <v>18.100000000000001</v>
      </c>
      <c r="G42" s="169">
        <v>3</v>
      </c>
      <c r="H42" s="37">
        <f>' Inputdaten'!AT37/1000</f>
        <v>6.8224037208496133</v>
      </c>
      <c r="I42" s="37">
        <f>' Inputdaten'!AU37/1000</f>
        <v>1.8507086231255214</v>
      </c>
      <c r="J42" s="78">
        <f>SUM(H42:I42)*G42</f>
        <v>26.019337031925403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Inputdaten'!AT38/1000</f>
        <v>2.1118687012432522</v>
      </c>
      <c r="I43" s="21">
        <f>' Inputdaten'!AU38/1000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Inputdaten'!AT39/1000</f>
        <v>0.13245528737521378</v>
      </c>
      <c r="I44" s="33">
        <f>' Inputdaten'!AU39/1000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Inputdaten'!AT40/1000</f>
        <v>0</v>
      </c>
      <c r="I45" s="33">
        <f>' Inputdaten'!AU40/1000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Inputdaten'!AT41/1000</f>
        <v>0</v>
      </c>
      <c r="I46" s="33">
        <f>' Inputdaten'!AU41/1000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Inputdaten'!AT42/1000</f>
        <v>0.16019189532239717</v>
      </c>
      <c r="I47" s="33">
        <f>' Inputdaten'!AU42/1000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Inputdaten'!AT43/1000</f>
        <v>0</v>
      </c>
      <c r="I48" s="51">
        <f>' Inputdaten'!AU43/1000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8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8" width="11" bestFit="1" customWidth="1"/>
    <col min="9" max="9" width="13" bestFit="1" customWidth="1"/>
    <col min="10" max="10" width="13" customWidth="1"/>
  </cols>
  <sheetData>
    <row r="1" spans="2:12" ht="28">
      <c r="B1" s="9" t="s">
        <v>48</v>
      </c>
      <c r="C1" s="16"/>
      <c r="D1" s="17" t="str">
        <f>' Inputdaten'!AW1</f>
        <v>Göscheneralpsee (Ausbau Reusskaskade)</v>
      </c>
      <c r="G1" s="106" t="s">
        <v>296</v>
      </c>
      <c r="H1" s="107" t="s">
        <v>308</v>
      </c>
      <c r="I1" s="107"/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Inputdaten'!AX44</f>
        <v>1</v>
      </c>
      <c r="E4" s="199"/>
    </row>
    <row r="5" spans="2:12">
      <c r="B5" s="198"/>
      <c r="C5" s="27" t="s">
        <v>266</v>
      </c>
      <c r="D5" s="28">
        <f>' Inputdaten'!AW44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Inputdaten'!AW3/1000000</f>
        <v>0</v>
      </c>
      <c r="I8" s="37">
        <f>' Inputdaten'!AX3/1000000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Inputdaten'!AW4/1000000</f>
        <v>0</v>
      </c>
      <c r="I9" s="176">
        <f>' Inputdaten'!AX4/1000000</f>
        <v>5.323263641145583E-5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Inputdaten'!AW5/1000000</f>
        <v>0</v>
      </c>
      <c r="I10" s="21">
        <f>' Inputdaten'!AX5/1000000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Inputdaten'!AW6/1000000</f>
        <v>0</v>
      </c>
      <c r="I11" s="21">
        <f>' Inputdaten'!AX6/1000000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Inputdaten'!AW7/1000000</f>
        <v>0</v>
      </c>
      <c r="I12" s="105"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Inputdaten'!AW8/1000000</f>
        <v>0</v>
      </c>
      <c r="I13" s="21">
        <f>' Inputdaten'!AX8/1000000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Inputdaten'!AW9/1000000</f>
        <v>0</v>
      </c>
      <c r="I14" s="105"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Inputdaten'!AW10/1000000</f>
        <v>0</v>
      </c>
      <c r="I15" s="21">
        <f>' Inputdaten'!AX10/1000000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Inputdaten'!AW12/1000000</f>
        <v>0</v>
      </c>
      <c r="I17" s="33">
        <f>' Inputdaten'!AX12/1000000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Inputdaten'!AW13/1000000</f>
        <v>0</v>
      </c>
      <c r="I18" s="21">
        <f>' Inputdaten'!AX13/1000000</f>
        <v>5.323263641145583E-5</v>
      </c>
      <c r="J18" s="44">
        <f t="shared" ref="J18:J40" si="2">(H18+I18)*G18</f>
        <v>1.596979092343675E-4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Inputdaten'!AW14/1000000</f>
        <v>0</v>
      </c>
      <c r="I19" s="21">
        <f>' Inputdaten'!AX14/1000000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Inputdaten'!AW15/1000000</f>
        <v>0</v>
      </c>
      <c r="I20" s="21">
        <f>' Inputdaten'!AX15/1000000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Inputdaten'!AW16/1000000</f>
        <v>0</v>
      </c>
      <c r="I21" s="21">
        <f>' Inputdaten'!AX16/1000000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Inputdaten'!AW17/1000000</f>
        <v>0</v>
      </c>
      <c r="I22" s="21">
        <f>' Inputdaten'!AX17/1000000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Inputdaten'!AW18/1000000</f>
        <v>0</v>
      </c>
      <c r="I23" s="21">
        <f>' Inputdaten'!AX18/1000000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Inputdaten'!AW19/1000000</f>
        <v>0</v>
      </c>
      <c r="I24" s="21">
        <f>' Inputdaten'!AX19/1000000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Inputdaten'!AW20/1000000</f>
        <v>0</v>
      </c>
      <c r="I25" s="21">
        <f>' Inputdaten'!AX20/1000000</f>
        <v>1.4084857710855398E-2</v>
      </c>
      <c r="J25" s="44">
        <f t="shared" si="2"/>
        <v>1.4084857710855398E-2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Inputdaten'!AW21/1000000</f>
        <v>0</v>
      </c>
      <c r="I26" s="12">
        <f>' Inputdaten'!AX21/1000000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Inputdaten'!AW22/1000</f>
        <v>0</v>
      </c>
      <c r="I27" s="37">
        <f>' Inputdaten'!AX22/1000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Inputdaten'!AW23/1000</f>
        <v>0</v>
      </c>
      <c r="I28" s="21">
        <f>' Inputdaten'!AX23/1000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Inputdaten'!AW24/1000</f>
        <v>0</v>
      </c>
      <c r="I29" s="21">
        <f>' Inputdaten'!AX24/1000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Inputdaten'!AW25/1000</f>
        <v>0</v>
      </c>
      <c r="I30" s="21">
        <f>' Inputdaten'!AX25/1000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Inputdaten'!AW26/1000</f>
        <v>0</v>
      </c>
      <c r="I31" s="21">
        <f>' Inputdaten'!AX26/1000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Inputdaten'!AW27/1000</f>
        <v>0</v>
      </c>
      <c r="I32" s="21">
        <f>' Inputdaten'!AX27/1000</f>
        <v>0.16461213216135387</v>
      </c>
      <c r="J32" s="44">
        <f t="shared" si="2"/>
        <v>0.65844852864541548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Inputdaten'!AW28/1000</f>
        <v>0</v>
      </c>
      <c r="I33" s="43">
        <f>' Inputdaten'!AX28/1000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Inputdaten'!AW29/1000000</f>
        <v>0</v>
      </c>
      <c r="I34" s="33">
        <f>' Inputdaten'!AX29/1000000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Inputdaten'!AW30/1000000</f>
        <v>0</v>
      </c>
      <c r="I35" s="21">
        <f>' Inputdaten'!AX30/1000000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Inputdaten'!AW31/1000000</f>
        <v>0</v>
      </c>
      <c r="I36" s="21">
        <f>' Inputdaten'!AX31/1000000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Inputdaten'!AW32/1000000</f>
        <v>0</v>
      </c>
      <c r="I37" s="21">
        <f>' Inputdaten'!AX32/1000000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Inputdaten'!AW33/1000000</f>
        <v>0</v>
      </c>
      <c r="I38" s="21">
        <f>' Inputdaten'!AX33/1000000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Inputdaten'!AW34/1000000</f>
        <v>0</v>
      </c>
      <c r="I39" s="21">
        <f>' Inputdaten'!AX34/1000000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Inputdaten'!AW35/1000000</f>
        <v>0</v>
      </c>
      <c r="I40" s="21">
        <f>' Inputdaten'!AX35/1000000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Inputdaten'!AW36/1000000</f>
        <v>0</v>
      </c>
      <c r="I41" s="12">
        <f>' Inputdaten'!AX36/1000000</f>
        <v>0.31756905462879731</v>
      </c>
      <c r="J41" s="49">
        <f>(H41+I41)*G41</f>
        <v>0.31756905462879731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Inputdaten'!AW37/1000</f>
        <v>0</v>
      </c>
      <c r="I42" s="37">
        <f>' Inputdaten'!AX37/1000</f>
        <v>0.91002727532108185</v>
      </c>
      <c r="J42" s="78">
        <f>(H42+I42)*G42</f>
        <v>2.7300818259632456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Inputdaten'!AW38/1000</f>
        <v>0</v>
      </c>
      <c r="I43" s="21">
        <f>' Inputdaten'!AX38/1000</f>
        <v>0.42099714585991033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Inputdaten'!AW39/1000</f>
        <v>0</v>
      </c>
      <c r="I44" s="33">
        <f>' Inputdaten'!AX39/1000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Inputdaten'!AW40/1000</f>
        <v>0</v>
      </c>
      <c r="I45" s="33">
        <f>' Inputdaten'!AX40/1000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Inputdaten'!AW41/1000</f>
        <v>0</v>
      </c>
      <c r="I46" s="33">
        <f>' Inputdaten'!AX41/1000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Inputdaten'!AW42/1000</f>
        <v>0</v>
      </c>
      <c r="I47" s="33">
        <f>' Inputdaten'!AX42/1000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Inputdaten'!AW43/1000</f>
        <v>0</v>
      </c>
      <c r="I48" s="51">
        <f>' Inputdaten'!AX43/1000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7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Inputdaten'!AZ1</f>
        <v>Lai da Marmorera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Inputdaten'!BA44</f>
        <v>1</v>
      </c>
      <c r="E4" s="199"/>
    </row>
    <row r="5" spans="2:12">
      <c r="B5" s="198"/>
      <c r="C5" s="27" t="s">
        <v>266</v>
      </c>
      <c r="D5" s="28">
        <f>' Inputdaten'!AZ44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Inputdaten'!AZ3/1000000</f>
        <v>0</v>
      </c>
      <c r="I8" s="37">
        <f>' Inputdaten'!BA3/1000000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Inputdaten'!AZ4/1000000</f>
        <v>0</v>
      </c>
      <c r="I9" s="21">
        <f>' Inputdaten'!BA4/1000000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Inputdaten'!AZ5/1000000</f>
        <v>0</v>
      </c>
      <c r="I10" s="21">
        <f>' Inputdaten'!BA5/1000000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Inputdaten'!AZ6/1000000</f>
        <v>0</v>
      </c>
      <c r="I11" s="21">
        <f>' Inputdaten'!BA6/1000000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Inputdaten'!AZ7/1000000</f>
        <v>0</v>
      </c>
      <c r="I12" s="21">
        <f>' Inputdaten'!BA7/1000000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Inputdaten'!AZ8/1000000</f>
        <v>0</v>
      </c>
      <c r="I13" s="21">
        <f>' Inputdaten'!BA8/1000000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Inputdaten'!AZ9/1000000</f>
        <v>0</v>
      </c>
      <c r="I14" s="21">
        <f>' Inputdaten'!BA9/1000000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Inputdaten'!AZ10/1000000</f>
        <v>0</v>
      </c>
      <c r="I15" s="21">
        <f>' Inputdaten'!BA10/1000000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325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Inputdaten'!AZ12/1000000</f>
        <v>0</v>
      </c>
      <c r="I17" s="33">
        <f>' Inputdaten'!BA12/1000000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Inputdaten'!AZ13/1000000</f>
        <v>0</v>
      </c>
      <c r="I18" s="21">
        <f>' Inputdaten'!BA13/1000000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Inputdaten'!AZ14/1000000</f>
        <v>0</v>
      </c>
      <c r="I19" s="21">
        <f>' Inputdaten'!BA14/1000000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Inputdaten'!AZ15/1000000</f>
        <v>0</v>
      </c>
      <c r="I20" s="21">
        <f>' Inputdaten'!BA15/1000000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Inputdaten'!AZ16/1000000</f>
        <v>0</v>
      </c>
      <c r="I21" s="21">
        <f>' Inputdaten'!BA16/1000000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Inputdaten'!AZ17/1000000</f>
        <v>0</v>
      </c>
      <c r="I22" s="21">
        <f>' Inputdaten'!BA17/1000000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Inputdaten'!AZ18/1000000</f>
        <v>0</v>
      </c>
      <c r="I23" s="21">
        <f>' Inputdaten'!BA18/1000000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Inputdaten'!AZ19/1000000</f>
        <v>0</v>
      </c>
      <c r="I24" s="21">
        <f>' Inputdaten'!BA19/1000000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Inputdaten'!AZ20/1000000</f>
        <v>0</v>
      </c>
      <c r="I25" s="21">
        <f>' Inputdaten'!BA20/1000000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Inputdaten'!AZ21/1000000</f>
        <v>0</v>
      </c>
      <c r="I26" s="12">
        <f>' Inputdaten'!BA21/1000000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Inputdaten'!AZ22/1000</f>
        <v>0</v>
      </c>
      <c r="I27" s="37">
        <f>' Inputdaten'!BA22/1000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Inputdaten'!AZ23/1000</f>
        <v>0</v>
      </c>
      <c r="I28" s="21">
        <f>' Inputdaten'!BA23/1000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Inputdaten'!AZ24/1000</f>
        <v>0</v>
      </c>
      <c r="I29" s="21">
        <f>' Inputdaten'!BA24/1000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Inputdaten'!AZ25/1000</f>
        <v>0</v>
      </c>
      <c r="I30" s="21">
        <f>' Inputdaten'!BA25/1000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Inputdaten'!AZ26/1000</f>
        <v>0</v>
      </c>
      <c r="I31" s="21">
        <f>' Inputdaten'!BA26/1000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Inputdaten'!AZ27/1000</f>
        <v>0</v>
      </c>
      <c r="I32" s="21">
        <f>' Inputdaten'!BA27/1000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Inputdaten'!AZ28/1000</f>
        <v>0</v>
      </c>
      <c r="I33" s="43">
        <f>' Inputdaten'!BA28/1000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Inputdaten'!AZ29/1000000</f>
        <v>0</v>
      </c>
      <c r="I34" s="33">
        <f>' Inputdaten'!BA29/1000000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Inputdaten'!AZ30/1000000</f>
        <v>0</v>
      </c>
      <c r="I35" s="21">
        <f>' Inputdaten'!BA30/1000000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Inputdaten'!AZ31/1000000</f>
        <v>0</v>
      </c>
      <c r="I36" s="21">
        <f>' Inputdaten'!BA31/1000000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Inputdaten'!AZ32/1000000</f>
        <v>0</v>
      </c>
      <c r="I37" s="21">
        <f>' Inputdaten'!BA32/1000000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Inputdaten'!AZ33/1000000</f>
        <v>0</v>
      </c>
      <c r="I38" s="21">
        <f>' Inputdaten'!BA33/1000000</f>
        <v>0.25378345042486583</v>
      </c>
      <c r="J38" s="44">
        <f t="shared" si="2"/>
        <v>0.25378345042486583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Inputdaten'!AZ34/1000000</f>
        <v>0</v>
      </c>
      <c r="I39" s="21">
        <f>' Inputdaten'!BA34/1000000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Inputdaten'!AZ35/1000000</f>
        <v>0</v>
      </c>
      <c r="I40" s="21">
        <f>' Inputdaten'!BA35/1000000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Inputdaten'!AZ36/1000000</f>
        <v>0</v>
      </c>
      <c r="I41" s="12">
        <f>' Inputdaten'!BA36/1000000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Inputdaten'!AZ37/1000</f>
        <v>0</v>
      </c>
      <c r="I42" s="37">
        <f>' Inputdaten'!BA37/1000</f>
        <v>0.4488704319958074</v>
      </c>
      <c r="J42" s="78">
        <f>(H42+I42)*G42</f>
        <v>1.3466112959874221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Inputdaten'!AZ38/1000</f>
        <v>0</v>
      </c>
      <c r="I43" s="21">
        <f>' Inputdaten'!BA38/1000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Inputdaten'!AZ39/1000</f>
        <v>0</v>
      </c>
      <c r="I44" s="33">
        <f>' Inputdaten'!BA39/1000</f>
        <v>0.18953396065340339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Inputdaten'!AZ40/1000</f>
        <v>0</v>
      </c>
      <c r="I45" s="33">
        <f>' Inputdaten'!BA40/1000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Inputdaten'!AZ41/1000</f>
        <v>0</v>
      </c>
      <c r="I46" s="33">
        <f>' Inputdaten'!BA41/1000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Inputdaten'!AZ42/1000</f>
        <v>0</v>
      </c>
      <c r="I47" s="33">
        <f>' Inputdaten'!BA42/1000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Inputdaten'!AZ43/1000</f>
        <v>0</v>
      </c>
      <c r="I48" s="51">
        <f>' Inputdaten'!BA43/1000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6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R41"/>
  <sheetViews>
    <sheetView showGridLines="0" topLeftCell="B1" zoomScale="70" zoomScaleNormal="70" workbookViewId="0">
      <selection activeCell="Q4" sqref="Q4"/>
    </sheetView>
  </sheetViews>
  <sheetFormatPr baseColWidth="10" defaultRowHeight="13"/>
  <cols>
    <col min="1" max="1" width="7.5" style="1" hidden="1" customWidth="1"/>
    <col min="2" max="2" width="4" style="1" customWidth="1"/>
    <col min="3" max="3" width="44.1640625" style="1" customWidth="1"/>
    <col min="4" max="4" width="10" style="1" customWidth="1"/>
    <col min="5" max="5" width="23.5" customWidth="1"/>
    <col min="6" max="6" width="26" customWidth="1"/>
    <col min="7" max="7" width="1.5" customWidth="1"/>
    <col min="8" max="8" width="27.6640625" customWidth="1"/>
    <col min="9" max="9" width="13.5" customWidth="1"/>
    <col min="10" max="10" width="13.33203125" customWidth="1"/>
    <col min="11" max="11" width="12.83203125" customWidth="1"/>
    <col min="12" max="12" width="11.1640625" customWidth="1"/>
    <col min="13" max="14" width="12" customWidth="1"/>
    <col min="15" max="15" width="11.33203125" customWidth="1"/>
    <col min="16" max="16" width="14" customWidth="1"/>
    <col min="17" max="17" width="105.33203125" style="3" customWidth="1"/>
    <col min="18" max="18" width="5.5" customWidth="1"/>
    <col min="20" max="20" width="18.5" customWidth="1"/>
  </cols>
  <sheetData>
    <row r="1" spans="1:18" ht="34" customHeight="1" thickBot="1">
      <c r="A1" s="110"/>
      <c r="B1" s="110"/>
      <c r="H1" s="190"/>
      <c r="I1" s="190"/>
      <c r="J1" s="190"/>
      <c r="K1" s="190"/>
      <c r="L1" s="190"/>
      <c r="M1" s="190"/>
      <c r="N1" s="190"/>
      <c r="O1" s="190"/>
      <c r="P1" s="190"/>
    </row>
    <row r="2" spans="1:18" s="3" customFormat="1" ht="68.25" customHeight="1">
      <c r="A2" s="191" t="s">
        <v>57</v>
      </c>
      <c r="B2" s="132"/>
      <c r="C2" s="192" t="s">
        <v>54</v>
      </c>
      <c r="D2" s="194" t="s">
        <v>14</v>
      </c>
      <c r="E2" s="196" t="s">
        <v>99</v>
      </c>
      <c r="F2" s="125" t="s">
        <v>316</v>
      </c>
      <c r="G2" s="132"/>
      <c r="H2" s="130" t="s">
        <v>270</v>
      </c>
      <c r="I2" s="189" t="s">
        <v>271</v>
      </c>
      <c r="J2" s="189"/>
      <c r="K2" s="189" t="s">
        <v>267</v>
      </c>
      <c r="L2" s="189"/>
      <c r="M2" s="189" t="s">
        <v>268</v>
      </c>
      <c r="N2" s="189"/>
      <c r="O2" s="189" t="s">
        <v>269</v>
      </c>
      <c r="P2" s="189"/>
      <c r="Q2" s="189" t="s">
        <v>56</v>
      </c>
      <c r="R2" s="6"/>
    </row>
    <row r="3" spans="1:18" s="3" customFormat="1" ht="17">
      <c r="A3" s="191"/>
      <c r="B3" s="132"/>
      <c r="C3" s="193"/>
      <c r="D3" s="195"/>
      <c r="E3" s="197"/>
      <c r="F3" s="126"/>
      <c r="G3" s="132"/>
      <c r="H3" s="131" t="s">
        <v>74</v>
      </c>
      <c r="I3" s="189">
        <v>0.4</v>
      </c>
      <c r="J3" s="189"/>
      <c r="K3" s="189">
        <v>0.15</v>
      </c>
      <c r="L3" s="189"/>
      <c r="M3" s="189">
        <v>0.15</v>
      </c>
      <c r="N3" s="189"/>
      <c r="O3" s="189">
        <v>0.3</v>
      </c>
      <c r="P3" s="189"/>
      <c r="Q3" s="189"/>
      <c r="R3" s="6"/>
    </row>
    <row r="4" spans="1:18" ht="34">
      <c r="A4" s="111">
        <v>3</v>
      </c>
      <c r="B4" s="111"/>
      <c r="C4" s="114" t="s">
        <v>72</v>
      </c>
      <c r="D4" s="115" t="s">
        <v>309</v>
      </c>
      <c r="E4" s="115" t="s">
        <v>279</v>
      </c>
      <c r="F4" s="123">
        <f t="shared" ref="F4:F35" si="0">J4*$I$3+L4*$K$3+N4*$M$3+P4*$O$3</f>
        <v>1</v>
      </c>
      <c r="G4" s="109"/>
      <c r="H4" s="128" t="s">
        <v>318</v>
      </c>
      <c r="I4" s="127">
        <v>0</v>
      </c>
      <c r="J4" s="113">
        <f t="shared" ref="J4:J35" si="1">I4/(MAX($I$4:$I$35))*4+1</f>
        <v>1</v>
      </c>
      <c r="K4" s="127">
        <v>0</v>
      </c>
      <c r="L4" s="113">
        <f t="shared" ref="L4:L35" si="2">K4/(MAX($K$4:$K$35))*4+1</f>
        <v>1</v>
      </c>
      <c r="M4" s="127">
        <v>0</v>
      </c>
      <c r="N4" s="113">
        <f t="shared" ref="N4:N35" si="3">M4/(MAX($M$4:$M$35))*4+1</f>
        <v>1</v>
      </c>
      <c r="O4" s="127">
        <v>0</v>
      </c>
      <c r="P4" s="113">
        <f t="shared" ref="P4:P35" si="4">O4/(MAX($O$4:$O$35))*4+1</f>
        <v>1</v>
      </c>
      <c r="Q4" s="102" t="s">
        <v>331</v>
      </c>
    </row>
    <row r="5" spans="1:18" ht="17">
      <c r="A5" s="111">
        <v>4</v>
      </c>
      <c r="B5" s="111"/>
      <c r="C5" s="116" t="str">
        <f>' Inputdaten'!BI1</f>
        <v>Mattmark</v>
      </c>
      <c r="D5" s="117" t="s">
        <v>309</v>
      </c>
      <c r="E5" s="115" t="str">
        <f>Mattmark!$D$2</f>
        <v>Staumauererhöhung</v>
      </c>
      <c r="F5" s="123">
        <f t="shared" si="0"/>
        <v>1.006202621143401</v>
      </c>
      <c r="G5" s="109"/>
      <c r="H5" s="58" t="str">
        <f>IF(SUM(Mattmark!$J$8:$J$16)&gt;0,"Auschluss", "Kein Ausschluss")</f>
        <v>Kein Ausschluss</v>
      </c>
      <c r="I5" s="99">
        <f>SUM(Mattmark!$J$17:$J$26)</f>
        <v>0</v>
      </c>
      <c r="J5" s="113">
        <f t="shared" si="1"/>
        <v>1</v>
      </c>
      <c r="K5" s="99">
        <f>SUM(Mattmark!$J$27:$J$33)</f>
        <v>0</v>
      </c>
      <c r="L5" s="113">
        <f t="shared" si="2"/>
        <v>1</v>
      </c>
      <c r="M5" s="99">
        <f>SUM(Mattmark!$J$34:$J$41)</f>
        <v>3.2734468405311169E-2</v>
      </c>
      <c r="N5" s="113">
        <f t="shared" si="3"/>
        <v>1.0184147285574685</v>
      </c>
      <c r="O5" s="99">
        <f>Mattmark!$J$42</f>
        <v>0.22527167550464558</v>
      </c>
      <c r="P5" s="113">
        <f t="shared" si="4"/>
        <v>1.0114680395326023</v>
      </c>
      <c r="Q5" s="59"/>
    </row>
    <row r="6" spans="1:18" ht="17">
      <c r="A6" s="111">
        <v>6</v>
      </c>
      <c r="B6" s="111"/>
      <c r="C6" s="116" t="str">
        <f>' Inputdaten'!BR1</f>
        <v>Lago del Sambuco</v>
      </c>
      <c r="D6" s="117" t="s">
        <v>314</v>
      </c>
      <c r="E6" s="115" t="str">
        <f>Sambuco!$D$2</f>
        <v>Staumauererhöhung</v>
      </c>
      <c r="F6" s="123">
        <f t="shared" si="0"/>
        <v>1.0117135207648189</v>
      </c>
      <c r="G6" s="109"/>
      <c r="H6" s="58" t="str">
        <f>IF(SUM(Sambuco!$J$8:$J$16)&gt;0,"Auschluss", "Kein Ausschluss")</f>
        <v>Kein Ausschluss</v>
      </c>
      <c r="I6" s="99">
        <f>SUM(Sambuco!$J$17:$J$26)</f>
        <v>0</v>
      </c>
      <c r="J6" s="113">
        <f t="shared" si="1"/>
        <v>1</v>
      </c>
      <c r="K6" s="99">
        <f>SUM(Sambuco!$J$27:$J$33)</f>
        <v>0</v>
      </c>
      <c r="L6" s="113">
        <f t="shared" si="2"/>
        <v>1</v>
      </c>
      <c r="M6" s="99">
        <f>SUM(Sambuco!$J$34:$J$41)</f>
        <v>2.4712147117572216E-2</v>
      </c>
      <c r="N6" s="113">
        <f t="shared" si="3"/>
        <v>1.0139017831482025</v>
      </c>
      <c r="O6" s="99">
        <f>Sambuco!$J$42</f>
        <v>0.63043985423965809</v>
      </c>
      <c r="P6" s="113">
        <f t="shared" si="4"/>
        <v>1.0320941776419617</v>
      </c>
      <c r="Q6" s="59"/>
    </row>
    <row r="7" spans="1:18" ht="17">
      <c r="A7" s="111">
        <v>5</v>
      </c>
      <c r="B7" s="111"/>
      <c r="C7" s="116" t="str">
        <f>' Inputdaten'!BF1</f>
        <v>Lai da Albigna</v>
      </c>
      <c r="D7" s="117" t="s">
        <v>310</v>
      </c>
      <c r="E7" s="115" t="str">
        <f>Albigna!$D$2</f>
        <v>Staumauererhöhung</v>
      </c>
      <c r="F7" s="123">
        <f t="shared" si="0"/>
        <v>1.0249185650394113</v>
      </c>
      <c r="G7" s="109"/>
      <c r="H7" s="58" t="str">
        <f>IF(SUM(Albigna!$J$8:$J$16)&gt;0,"Auschluss", "Kein Ausschluss")</f>
        <v>Kein Ausschluss</v>
      </c>
      <c r="I7" s="99">
        <f>SUM(Albigna!$J$17:$J$26)</f>
        <v>2.7996680321121614E-3</v>
      </c>
      <c r="J7" s="113">
        <f t="shared" si="1"/>
        <v>1.0032299126521202</v>
      </c>
      <c r="K7" s="99">
        <f>SUM(Albigna!$J$27:$J$33)</f>
        <v>0</v>
      </c>
      <c r="L7" s="113">
        <f t="shared" si="2"/>
        <v>1</v>
      </c>
      <c r="M7" s="99">
        <f>SUM(Albigna!$J$34:$J$41)</f>
        <v>0.14050846305243858</v>
      </c>
      <c r="N7" s="113">
        <f t="shared" si="3"/>
        <v>1.0790428356770856</v>
      </c>
      <c r="O7" s="99">
        <f>Albigna!$J$42</f>
        <v>0.77068882077846523</v>
      </c>
      <c r="P7" s="113">
        <f t="shared" si="4"/>
        <v>1.0392339154233343</v>
      </c>
      <c r="Q7" s="59"/>
    </row>
    <row r="8" spans="1:18" ht="17">
      <c r="A8" s="111">
        <v>8</v>
      </c>
      <c r="B8" s="111"/>
      <c r="C8" s="116" t="str">
        <f>' Inputdaten'!AQ1</f>
        <v>Griessee</v>
      </c>
      <c r="D8" s="117" t="s">
        <v>309</v>
      </c>
      <c r="E8" s="115" t="str">
        <f>Griessee!$D$2</f>
        <v>Staumauererhöhung</v>
      </c>
      <c r="F8" s="123">
        <f t="shared" si="0"/>
        <v>1.0385703363618566</v>
      </c>
      <c r="G8" s="109"/>
      <c r="H8" s="58" t="str">
        <f>IF(SUM(Griessee!$J$8:$J$16)&gt;0,"Auschluss", "Kein Ausschluss")</f>
        <v>Kein Ausschluss</v>
      </c>
      <c r="I8" s="99">
        <f>SUM(Griessee!$J$17:$J$26)</f>
        <v>0</v>
      </c>
      <c r="J8" s="113">
        <f t="shared" si="1"/>
        <v>1</v>
      </c>
      <c r="K8" s="99">
        <f>SUM(Griessee!$J$27:$J$33)</f>
        <v>0</v>
      </c>
      <c r="L8" s="113">
        <f t="shared" si="2"/>
        <v>1</v>
      </c>
      <c r="M8" s="99">
        <f>SUM(Griessee!$J$34:$J$41)</f>
        <v>0.13893497136416563</v>
      </c>
      <c r="N8" s="113">
        <f t="shared" si="3"/>
        <v>1.0781576701699445</v>
      </c>
      <c r="O8" s="99">
        <f>Griessee!$J$42</f>
        <v>1.7578703209360251</v>
      </c>
      <c r="P8" s="113">
        <f t="shared" si="4"/>
        <v>1.0894889527878833</v>
      </c>
      <c r="Q8" s="102"/>
    </row>
    <row r="9" spans="1:18" s="1" customFormat="1" ht="17">
      <c r="A9" s="111">
        <v>7</v>
      </c>
      <c r="B9" s="111"/>
      <c r="C9" s="116" t="str">
        <f>' Inputdaten'!AZ1</f>
        <v>Lai da Marmorera</v>
      </c>
      <c r="D9" s="117" t="s">
        <v>310</v>
      </c>
      <c r="E9" s="115" t="str">
        <f>Marmorera!$D$2</f>
        <v>Staumauererhöhung</v>
      </c>
      <c r="F9" s="123">
        <f t="shared" si="0"/>
        <v>1.0419806510637379</v>
      </c>
      <c r="G9" s="109"/>
      <c r="H9" s="58" t="str">
        <f>IF(SUM(Marmorera!$J$8:$J$16)&gt;0,"Auschluss", "Kein Ausschluss")</f>
        <v>Kein Ausschluss</v>
      </c>
      <c r="I9" s="99">
        <f>SUM(Marmorera!$J$17:$J$26)</f>
        <v>0</v>
      </c>
      <c r="J9" s="113">
        <f t="shared" si="1"/>
        <v>1</v>
      </c>
      <c r="K9" s="99">
        <f>SUM(Marmorera!$J$27:$J$33)</f>
        <v>0</v>
      </c>
      <c r="L9" s="113">
        <f t="shared" si="2"/>
        <v>1</v>
      </c>
      <c r="M9" s="99">
        <f>SUM(Marmorera!$J$34:$J$41)</f>
        <v>0.25378345042486583</v>
      </c>
      <c r="N9" s="113">
        <f t="shared" si="3"/>
        <v>1.1427655184158554</v>
      </c>
      <c r="O9" s="99">
        <f>Marmorera!$J$42</f>
        <v>1.3466112959874221</v>
      </c>
      <c r="P9" s="113">
        <f t="shared" si="4"/>
        <v>1.0685527443378653</v>
      </c>
      <c r="Q9" s="59" t="s">
        <v>300</v>
      </c>
    </row>
    <row r="10" spans="1:18" ht="16.5" customHeight="1">
      <c r="A10" s="111">
        <v>11</v>
      </c>
      <c r="B10" s="111"/>
      <c r="C10" s="116" t="str">
        <f>' Inputdaten'!S1</f>
        <v>Lac des Toules</v>
      </c>
      <c r="D10" s="117" t="s">
        <v>309</v>
      </c>
      <c r="E10" s="115" t="str">
        <f>Toules!$D$2</f>
        <v>Staumauererhöhung</v>
      </c>
      <c r="F10" s="123">
        <f t="shared" si="0"/>
        <v>1.0676230158079489</v>
      </c>
      <c r="G10" s="109"/>
      <c r="H10" s="58" t="str">
        <f>IF(SUM(Toules!$J$8:$J$16)&gt;0,"Auschluss", "Kein Ausschluss")</f>
        <v>Kein Ausschluss</v>
      </c>
      <c r="I10" s="99">
        <f>SUM(Toules!$J$17:$J$26)</f>
        <v>0</v>
      </c>
      <c r="J10" s="113">
        <f t="shared" si="1"/>
        <v>1</v>
      </c>
      <c r="K10" s="99">
        <f>SUM(Toules!$J$27:$J$33)</f>
        <v>0.42666675898015471</v>
      </c>
      <c r="L10" s="113">
        <f t="shared" si="2"/>
        <v>1.0110752877318743</v>
      </c>
      <c r="M10" s="99">
        <f>SUM(Toules!$J$34:$J$41)</f>
        <v>0.18530056866726852</v>
      </c>
      <c r="N10" s="113">
        <f t="shared" si="3"/>
        <v>1.1042405708656224</v>
      </c>
      <c r="O10" s="99">
        <f>Toules!$J$42</f>
        <v>3.2952277326120063</v>
      </c>
      <c r="P10" s="113">
        <f t="shared" si="4"/>
        <v>1.1677521233944146</v>
      </c>
      <c r="Q10" s="59"/>
    </row>
    <row r="11" spans="1:18" ht="17">
      <c r="A11" s="111">
        <v>12</v>
      </c>
      <c r="B11" s="111"/>
      <c r="C11" s="118" t="s">
        <v>320</v>
      </c>
      <c r="D11" s="119" t="s">
        <v>310</v>
      </c>
      <c r="E11" s="115" t="s">
        <v>264</v>
      </c>
      <c r="F11" s="123">
        <f t="shared" si="0"/>
        <v>1.0687217909194853</v>
      </c>
      <c r="G11" s="109"/>
      <c r="H11" s="102" t="str">
        <f>IF(SUM(Curnera_Nalps!$L$8:$L$16)&gt;0,"Auschluss", "Kein Ausschluss")</f>
        <v>Kein Ausschluss</v>
      </c>
      <c r="I11" s="134">
        <f>SUM(Curnera_Nalps!$L$17:$L$26)</f>
        <v>0</v>
      </c>
      <c r="J11" s="135">
        <f t="shared" si="1"/>
        <v>1</v>
      </c>
      <c r="K11" s="134">
        <f>SUM(Curnera_Nalps!$L$27:$L$33)</f>
        <v>0</v>
      </c>
      <c r="L11" s="135">
        <f t="shared" si="2"/>
        <v>1</v>
      </c>
      <c r="M11" s="134">
        <f>SUM(Curnera_Nalps!$L$34:$L$41)</f>
        <v>0.25860727540043044</v>
      </c>
      <c r="N11" s="135">
        <f t="shared" si="3"/>
        <v>1.1454791542823033</v>
      </c>
      <c r="O11" s="134">
        <f>Curnera_Nalps!$L$42</f>
        <v>3.0709181020437191</v>
      </c>
      <c r="P11" s="135">
        <f t="shared" si="4"/>
        <v>1.1563330592571326</v>
      </c>
      <c r="Q11" s="102"/>
    </row>
    <row r="12" spans="1:18" ht="17">
      <c r="A12" s="111">
        <v>9</v>
      </c>
      <c r="B12" s="111"/>
      <c r="C12" s="116" t="str">
        <f>' Inputdaten'!CM1</f>
        <v>Oberaarsee</v>
      </c>
      <c r="D12" s="117" t="s">
        <v>311</v>
      </c>
      <c r="E12" s="115" t="str">
        <f>Oberaarsee!$D$2</f>
        <v>Staumauererhöhung</v>
      </c>
      <c r="F12" s="123">
        <f t="shared" si="0"/>
        <v>1.0693485286470912</v>
      </c>
      <c r="G12" s="109"/>
      <c r="H12" s="103" t="str">
        <f>IF(SUM(Oberaarsee!$J$8:$J$16)&gt;0,"Auschluss", "Kein Ausschluss")</f>
        <v>Kein Ausschluss</v>
      </c>
      <c r="I12" s="104">
        <f>SUM(Oberaarsee!$J$17:$J$26)</f>
        <v>9.7569475617076531E-2</v>
      </c>
      <c r="J12" s="113">
        <f t="shared" si="1"/>
        <v>1.1125636611704215</v>
      </c>
      <c r="K12" s="104">
        <f>SUM(Oberaarsee!$J$27:$J$33)</f>
        <v>0</v>
      </c>
      <c r="L12" s="113">
        <f t="shared" si="2"/>
        <v>1</v>
      </c>
      <c r="M12" s="104">
        <f>SUM(Oberaarsee!$J$34:$J$41)</f>
        <v>0.14635421342561478</v>
      </c>
      <c r="N12" s="113">
        <f t="shared" si="3"/>
        <v>1.0823313542197999</v>
      </c>
      <c r="O12" s="104">
        <f>Oberaarsee!$J$42</f>
        <v>0.78399308401864221</v>
      </c>
      <c r="P12" s="113">
        <f t="shared" si="4"/>
        <v>1.0399112034865083</v>
      </c>
      <c r="Q12" s="59"/>
    </row>
    <row r="13" spans="1:18" ht="17">
      <c r="A13" s="111">
        <v>13</v>
      </c>
      <c r="B13" s="111"/>
      <c r="C13" s="116" t="str">
        <f>' Inputdaten'!D1</f>
        <v>Lac d'Emosson</v>
      </c>
      <c r="D13" s="117" t="s">
        <v>309</v>
      </c>
      <c r="E13" s="115" t="str">
        <f>Emosson!$D$2</f>
        <v>Staumauererhöhung</v>
      </c>
      <c r="F13" s="123">
        <f t="shared" si="0"/>
        <v>1.0735441489895015</v>
      </c>
      <c r="G13" s="109"/>
      <c r="H13" s="58" t="str">
        <f>IF(SUM(Emosson!$J$8:$J$16)&gt;0,"Auschluss", "Kein Ausschluss")</f>
        <v>Kein Ausschluss</v>
      </c>
      <c r="I13" s="99">
        <f>SUM(Emosson!$J$17:$J$26)</f>
        <v>0</v>
      </c>
      <c r="J13" s="113">
        <f t="shared" si="1"/>
        <v>1</v>
      </c>
      <c r="K13" s="99">
        <f>SUM(Emosson!$J$27:$J$33)</f>
        <v>0</v>
      </c>
      <c r="L13" s="113">
        <f t="shared" si="2"/>
        <v>1</v>
      </c>
      <c r="M13" s="99">
        <f>SUM(Emosson!$J$34:$J$41)</f>
        <v>0.45363297477995629</v>
      </c>
      <c r="N13" s="113">
        <f t="shared" si="3"/>
        <v>1.2551905835725905</v>
      </c>
      <c r="O13" s="99">
        <f>Emosson!$J$42</f>
        <v>2.3091224074474153</v>
      </c>
      <c r="P13" s="113">
        <f t="shared" si="4"/>
        <v>1.1175518715120427</v>
      </c>
      <c r="Q13" s="59"/>
    </row>
    <row r="14" spans="1:18" ht="34">
      <c r="A14" s="111">
        <v>16</v>
      </c>
      <c r="B14" s="111"/>
      <c r="C14" s="116" t="str">
        <f>' Inputdaten'!AW1</f>
        <v>Göscheneralpsee (Ausbau Reusskaskade)</v>
      </c>
      <c r="D14" s="117" t="s">
        <v>313</v>
      </c>
      <c r="E14" s="115" t="str">
        <f>Göschen!$D$2</f>
        <v>Staumauererhöhung</v>
      </c>
      <c r="F14" s="123">
        <f t="shared" si="0"/>
        <v>1.0776289919373976</v>
      </c>
      <c r="G14" s="109"/>
      <c r="H14" s="58" t="str">
        <f>IF(SUM(Göschen!$J$8:$J$16)&gt;0,"Auschluss", "Kein Ausschluss")</f>
        <v>Kein Ausschluss</v>
      </c>
      <c r="I14" s="99">
        <f>SUM(Göschen!$J$17:$J$26)</f>
        <v>1.4244555620089765E-2</v>
      </c>
      <c r="J14" s="113">
        <f t="shared" si="1"/>
        <v>1.016433616376456</v>
      </c>
      <c r="K14" s="99">
        <f>SUM(Göschen!$J$27:$J$33)</f>
        <v>0.65844852864541548</v>
      </c>
      <c r="L14" s="113">
        <f t="shared" si="2"/>
        <v>1.017091809375561</v>
      </c>
      <c r="M14" s="99">
        <f>SUM(Göschen!$J$34:$J$41)</f>
        <v>0.31756905462879731</v>
      </c>
      <c r="N14" s="113">
        <f t="shared" si="3"/>
        <v>1.1786480191715099</v>
      </c>
      <c r="O14" s="99">
        <f>Göschen!$J$42</f>
        <v>2.7300818259632456</v>
      </c>
      <c r="P14" s="113">
        <f t="shared" si="4"/>
        <v>1.1389819036825153</v>
      </c>
      <c r="Q14" s="58" t="s">
        <v>327</v>
      </c>
    </row>
    <row r="15" spans="1:18" ht="17">
      <c r="A15" s="111">
        <v>2</v>
      </c>
      <c r="B15" s="111"/>
      <c r="C15" s="116" t="str">
        <f>' Inputdaten'!BX1</f>
        <v>Gougra (Lac de Moiry)</v>
      </c>
      <c r="D15" s="117" t="s">
        <v>309</v>
      </c>
      <c r="E15" s="115" t="str">
        <f>Moiry!$D$2</f>
        <v>Staumauererhöhung</v>
      </c>
      <c r="F15" s="123">
        <f t="shared" si="0"/>
        <v>1.091852574776802</v>
      </c>
      <c r="G15" s="109"/>
      <c r="H15" s="58" t="str">
        <f>IF(SUM(Moiry!$J$8:$J$16)&gt;0,"Auschluss", "Kein Ausschluss")</f>
        <v>Kein Ausschluss</v>
      </c>
      <c r="I15" s="99">
        <f>SUM(Moiry!$J$17:$J$26)</f>
        <v>0</v>
      </c>
      <c r="J15" s="113">
        <f t="shared" si="1"/>
        <v>1</v>
      </c>
      <c r="K15" s="99">
        <f>SUM(Moiry!$J$27:$J$33)</f>
        <v>0</v>
      </c>
      <c r="L15" s="113">
        <f t="shared" si="2"/>
        <v>1</v>
      </c>
      <c r="M15" s="99">
        <f>SUM(Moiry!$J$34:$J$41)</f>
        <v>0.39710308069450012</v>
      </c>
      <c r="N15" s="113">
        <f t="shared" si="3"/>
        <v>1.2233897722052911</v>
      </c>
      <c r="O15" s="99">
        <f>Moiry!$J$42</f>
        <v>3.820262141210828</v>
      </c>
      <c r="P15" s="113">
        <f t="shared" si="4"/>
        <v>1.1944803631533611</v>
      </c>
      <c r="Q15" s="59"/>
    </row>
    <row r="16" spans="1:18" ht="17">
      <c r="A16" s="111">
        <v>15</v>
      </c>
      <c r="B16" s="111"/>
      <c r="C16" s="116" t="str">
        <f>' Inputdaten'!BL1</f>
        <v>Lac des Dix</v>
      </c>
      <c r="D16" s="117" t="s">
        <v>309</v>
      </c>
      <c r="E16" s="115" t="str">
        <f>Dix!$D$2</f>
        <v>Staumauererhöhung</v>
      </c>
      <c r="F16" s="123">
        <f t="shared" si="0"/>
        <v>1.1681983013840715</v>
      </c>
      <c r="G16" s="109"/>
      <c r="H16" s="58" t="str">
        <f>IF(SUM(Dix!$J$8:$J$16)&gt;0,"Auschluss", "Kein Ausschluss")</f>
        <v>Kein Ausschluss</v>
      </c>
      <c r="I16" s="99">
        <f>SUM(Dix!$J$17:$J$26)</f>
        <v>2.0819295523767944E-2</v>
      </c>
      <c r="J16" s="113">
        <f t="shared" si="1"/>
        <v>1.0240187426684717</v>
      </c>
      <c r="K16" s="99">
        <f>SUM(Dix!$J$27:$J$33)</f>
        <v>0</v>
      </c>
      <c r="L16" s="113">
        <f t="shared" si="2"/>
        <v>1</v>
      </c>
      <c r="M16" s="99">
        <f>SUM(Dix!$J$34:$J$41)</f>
        <v>0.91272630716253522</v>
      </c>
      <c r="N16" s="113">
        <f t="shared" si="3"/>
        <v>1.5134528835339736</v>
      </c>
      <c r="O16" s="99">
        <f>Dix!$J$42</f>
        <v>5.3412376924725207</v>
      </c>
      <c r="P16" s="113">
        <f t="shared" si="4"/>
        <v>1.2719095726219563</v>
      </c>
      <c r="Q16" s="59"/>
    </row>
    <row r="17" spans="1:17" ht="13.5" customHeight="1">
      <c r="A17" s="111">
        <v>17</v>
      </c>
      <c r="B17" s="111"/>
      <c r="C17" s="116" t="str">
        <f>' Inputdaten'!AE1</f>
        <v>Allalingletscher</v>
      </c>
      <c r="D17" s="117" t="s">
        <v>309</v>
      </c>
      <c r="E17" s="115" t="str">
        <f>Allalin!$D$2</f>
        <v>Neuanlage</v>
      </c>
      <c r="F17" s="123">
        <f t="shared" si="0"/>
        <v>1.1749854472191956</v>
      </c>
      <c r="G17" s="109"/>
      <c r="H17" s="58" t="str">
        <f>IF(SUM(Allalin!$J$8:$J$16)&gt;0,"Auschluss", "Kein Ausschluss")</f>
        <v>Kein Ausschluss</v>
      </c>
      <c r="I17" s="99">
        <f>SUM(Allalin!$J$17:$J$26)</f>
        <v>2.9321904035804487E-2</v>
      </c>
      <c r="J17" s="113">
        <f t="shared" si="1"/>
        <v>1.0338280066576502</v>
      </c>
      <c r="K17" s="99">
        <f>SUM(Allalin!$J$27:$J$33)</f>
        <v>0</v>
      </c>
      <c r="L17" s="113">
        <f t="shared" si="2"/>
        <v>1</v>
      </c>
      <c r="M17" s="99">
        <f>SUM(Allalin!$J$34:$J$41)</f>
        <v>0.4121594720556867</v>
      </c>
      <c r="N17" s="113">
        <f t="shared" si="3"/>
        <v>1.2318597237114008</v>
      </c>
      <c r="O17" s="99">
        <f>Allalin!$J$42</f>
        <v>8.2944586535461617</v>
      </c>
      <c r="P17" s="113">
        <f t="shared" si="4"/>
        <v>1.4222509533314178</v>
      </c>
      <c r="Q17" s="59"/>
    </row>
    <row r="18" spans="1:17" ht="17">
      <c r="A18" s="111">
        <v>18</v>
      </c>
      <c r="B18" s="111"/>
      <c r="C18" s="116" t="str">
        <f>' Inputdaten'!P1</f>
        <v>Ferpècle</v>
      </c>
      <c r="D18" s="117" t="s">
        <v>309</v>
      </c>
      <c r="E18" s="115" t="str">
        <f>Ferpecle!$D$2</f>
        <v>Neuanlage</v>
      </c>
      <c r="F18" s="123">
        <f t="shared" si="0"/>
        <v>1.3375410884058327</v>
      </c>
      <c r="G18" s="109"/>
      <c r="H18" s="58" t="str">
        <f>IF(SUM(Ferpecle!$J$8:$J$16)&gt;0,"Auschluss", "Kein Ausschluss")</f>
        <v>Kein Ausschluss</v>
      </c>
      <c r="I18" s="99">
        <f>SUM(Ferpecle!$J$17:$J$26)</f>
        <v>0.34123422618249988</v>
      </c>
      <c r="J18" s="113">
        <f t="shared" si="1"/>
        <v>1.3936740827275216</v>
      </c>
      <c r="K18" s="99">
        <f>SUM(Ferpecle!$J$27:$J$33)</f>
        <v>0</v>
      </c>
      <c r="L18" s="113">
        <f t="shared" si="2"/>
        <v>1</v>
      </c>
      <c r="M18" s="99">
        <f>SUM(Ferpecle!$J$34:$J$41)</f>
        <v>1.3649369047299995</v>
      </c>
      <c r="N18" s="113">
        <f t="shared" si="3"/>
        <v>1.7678433108324478</v>
      </c>
      <c r="O18" s="99">
        <f>Ferpecle!$J$42</f>
        <v>4.2491994190553957</v>
      </c>
      <c r="P18" s="113">
        <f t="shared" si="4"/>
        <v>1.2163165289665232</v>
      </c>
      <c r="Q18" s="59" t="s">
        <v>299</v>
      </c>
    </row>
    <row r="19" spans="1:17" ht="17">
      <c r="A19" s="111">
        <v>20</v>
      </c>
      <c r="B19" s="111"/>
      <c r="C19" s="116" t="str">
        <f>' Inputdaten'!V1</f>
        <v>Chummensee</v>
      </c>
      <c r="D19" s="117" t="s">
        <v>309</v>
      </c>
      <c r="E19" s="115" t="str">
        <f>Chummen!$D$2</f>
        <v>Erweiterung</v>
      </c>
      <c r="F19" s="123">
        <f t="shared" si="0"/>
        <v>1.3418729559271498</v>
      </c>
      <c r="G19" s="109"/>
      <c r="H19" s="58" t="str">
        <f>IF(SUM(Chummen!$J$8:$J$16)&gt;0,"Auschluss", "Kein Ausschluss")</f>
        <v>Kein Ausschluss</v>
      </c>
      <c r="I19" s="99">
        <f>SUM(Chummen!$J$17:$J$26)</f>
        <v>0</v>
      </c>
      <c r="J19" s="113">
        <f t="shared" si="1"/>
        <v>1</v>
      </c>
      <c r="K19" s="99">
        <f>SUM(Chummen!$J$27:$J$33)</f>
        <v>0</v>
      </c>
      <c r="L19" s="113">
        <f t="shared" si="2"/>
        <v>1</v>
      </c>
      <c r="M19" s="99">
        <f>SUM(Chummen!$J$34:$J$41)</f>
        <v>0.71830792857305992</v>
      </c>
      <c r="N19" s="113">
        <f t="shared" si="3"/>
        <v>1.4040831016887469</v>
      </c>
      <c r="O19" s="99">
        <f>Chummen!$J$42</f>
        <v>18.416406107666795</v>
      </c>
      <c r="P19" s="113">
        <f t="shared" si="4"/>
        <v>1.9375349689127932</v>
      </c>
      <c r="Q19" s="59" t="s">
        <v>300</v>
      </c>
    </row>
    <row r="20" spans="1:17" ht="17">
      <c r="A20" s="111">
        <v>21</v>
      </c>
      <c r="B20" s="111"/>
      <c r="C20" s="116" t="str">
        <f>' Inputdaten'!AK1</f>
        <v>Untertheodulgletscher</v>
      </c>
      <c r="D20" s="117" t="s">
        <v>309</v>
      </c>
      <c r="E20" s="115" t="str">
        <f>UTheodul!$D$2</f>
        <v>Neuanlage</v>
      </c>
      <c r="F20" s="123">
        <f t="shared" si="0"/>
        <v>1.3899832351003116</v>
      </c>
      <c r="G20" s="109"/>
      <c r="H20" s="58" t="str">
        <f>IF(SUM(UTheodul!$J$8:$J$16)&gt;0,"Auschluss", "Kein Ausschluss")</f>
        <v>Kein Ausschluss</v>
      </c>
      <c r="I20" s="99">
        <f>SUM(UTheodul!$J$17:$J$26)</f>
        <v>0.23249703597529023</v>
      </c>
      <c r="J20" s="113">
        <f t="shared" si="1"/>
        <v>1.2682264859489465</v>
      </c>
      <c r="K20" s="99">
        <f>SUM(UTheodul!$J$27:$J$33)</f>
        <v>2.5461407181870492</v>
      </c>
      <c r="L20" s="113">
        <f t="shared" si="2"/>
        <v>1.0660919569341796</v>
      </c>
      <c r="M20" s="99">
        <f>SUM(UTheodul!$J$34:$J$41)</f>
        <v>0.69749110792587066</v>
      </c>
      <c r="N20" s="113">
        <f t="shared" si="3"/>
        <v>1.3923726288959368</v>
      </c>
      <c r="O20" s="99">
        <f>UTheodul!$J$42</f>
        <v>14.007271216545657</v>
      </c>
      <c r="P20" s="113">
        <f t="shared" si="4"/>
        <v>1.713076509487385</v>
      </c>
      <c r="Q20" s="59" t="s">
        <v>302</v>
      </c>
    </row>
    <row r="21" spans="1:17" ht="17">
      <c r="A21" s="111">
        <v>22</v>
      </c>
      <c r="B21" s="111"/>
      <c r="C21" s="116" t="str">
        <f>' Inputdaten'!CJ1</f>
        <v>Trift</v>
      </c>
      <c r="D21" s="117" t="s">
        <v>311</v>
      </c>
      <c r="E21" s="115" t="str">
        <f>Trift!$D$2</f>
        <v>Neuanlage</v>
      </c>
      <c r="F21" s="123">
        <f t="shared" si="0"/>
        <v>1.7436588748697417</v>
      </c>
      <c r="G21" s="109"/>
      <c r="H21" s="103" t="str">
        <f>IF(SUM(Trift!$J$8:$J$16)&gt;0,"Auschluss", "Kein Ausschluss")</f>
        <v>Kein Ausschluss</v>
      </c>
      <c r="I21" s="104">
        <f>SUM(Trift!$J$17:$J$26)</f>
        <v>0.59655775953451773</v>
      </c>
      <c r="J21" s="113">
        <f t="shared" si="1"/>
        <v>1.68823497398275</v>
      </c>
      <c r="K21" s="104">
        <f>SUM(Trift!$J$27:$J$33)</f>
        <v>0</v>
      </c>
      <c r="L21" s="113">
        <f t="shared" si="2"/>
        <v>1</v>
      </c>
      <c r="M21" s="99">
        <f>SUM(Trift!$J$34:$J$41)</f>
        <v>0.75627589213596225</v>
      </c>
      <c r="N21" s="113">
        <f t="shared" si="3"/>
        <v>1.4254419254898161</v>
      </c>
      <c r="O21" s="104">
        <f>Trift!$J$42</f>
        <v>26.489078593011158</v>
      </c>
      <c r="P21" s="113">
        <f t="shared" si="4"/>
        <v>2.3484953215105642</v>
      </c>
      <c r="Q21" s="59" t="s">
        <v>326</v>
      </c>
    </row>
    <row r="22" spans="1:17" ht="17">
      <c r="A22" s="111">
        <v>23</v>
      </c>
      <c r="B22" s="111"/>
      <c r="C22" s="116" t="str">
        <f>' Inputdaten'!AT1</f>
        <v>Lago Bianco</v>
      </c>
      <c r="D22" s="117" t="s">
        <v>310</v>
      </c>
      <c r="E22" s="115" t="str">
        <f>Bianco!$D$2</f>
        <v>Erweiterung</v>
      </c>
      <c r="F22" s="123">
        <f t="shared" si="0"/>
        <v>1.7589733457996171</v>
      </c>
      <c r="G22" s="109"/>
      <c r="H22" s="58" t="str">
        <f>IF(SUM(Bianco!$J$8:$J$16)&gt;0,"Auschluss", "Kein Ausschluss")</f>
        <v>Kein Ausschluss</v>
      </c>
      <c r="I22" s="99">
        <f>SUM(Bianco!$J$17:$J$26)</f>
        <v>0.43942020757270134</v>
      </c>
      <c r="J22" s="113">
        <f t="shared" si="1"/>
        <v>1.5069489924366559</v>
      </c>
      <c r="K22" s="99">
        <f>SUM(Bianco!$J$27:$J$33)</f>
        <v>0</v>
      </c>
      <c r="L22" s="113">
        <f t="shared" si="2"/>
        <v>1</v>
      </c>
      <c r="M22" s="99">
        <f>SUM(Bianco!$J$34:$J$41)</f>
        <v>1.8821388178160376</v>
      </c>
      <c r="N22" s="113">
        <f t="shared" si="3"/>
        <v>2.0587945100685889</v>
      </c>
      <c r="O22" s="99">
        <f>Bianco!$J$42</f>
        <v>26.019337031925403</v>
      </c>
      <c r="P22" s="113">
        <f t="shared" si="4"/>
        <v>2.3245819077155545</v>
      </c>
      <c r="Q22" s="59" t="s">
        <v>304</v>
      </c>
    </row>
    <row r="23" spans="1:17" ht="17">
      <c r="A23" s="111">
        <v>25</v>
      </c>
      <c r="B23" s="111"/>
      <c r="C23" s="116" t="str">
        <f>' Inputdaten'!M1</f>
        <v>Haut Glacier d'Arolla</v>
      </c>
      <c r="D23" s="117" t="s">
        <v>309</v>
      </c>
      <c r="E23" s="115" t="str">
        <f>Arolla!$D$2</f>
        <v>Neuanlage</v>
      </c>
      <c r="F23" s="123">
        <f t="shared" si="0"/>
        <v>1.8288730281486361</v>
      </c>
      <c r="G23" s="109"/>
      <c r="H23" s="58" t="str">
        <f>IF(SUM(Arolla!$J$8:$J$16)&gt;0,"Auschluss", "Kein Ausschluss")</f>
        <v>Kein Ausschluss</v>
      </c>
      <c r="I23" s="99">
        <f>SUM(Arolla!$J$17:$J$26)</f>
        <v>0.86947565658040538</v>
      </c>
      <c r="J23" s="113">
        <f t="shared" si="1"/>
        <v>2.0030940781864479</v>
      </c>
      <c r="K23" s="99">
        <f>SUM(Arolla!$J$27:$J$33)</f>
        <v>0</v>
      </c>
      <c r="L23" s="113">
        <f t="shared" si="2"/>
        <v>1</v>
      </c>
      <c r="M23" s="99">
        <f>SUM(Arolla!$J$34:$J$41)</f>
        <v>3.4779026263216211</v>
      </c>
      <c r="N23" s="113">
        <f t="shared" si="3"/>
        <v>2.9564891667105391</v>
      </c>
      <c r="O23" s="99">
        <f>Arolla!$J$42</f>
        <v>8.7846759885032615</v>
      </c>
      <c r="P23" s="113">
        <f t="shared" si="4"/>
        <v>1.4472067395582531</v>
      </c>
      <c r="Q23" s="102" t="s">
        <v>299</v>
      </c>
    </row>
    <row r="24" spans="1:17" ht="17">
      <c r="A24" s="111">
        <v>27</v>
      </c>
      <c r="B24" s="111"/>
      <c r="C24" s="116" t="str">
        <f>' Inputdaten'!AH1</f>
        <v>EES+ / Fah</v>
      </c>
      <c r="D24" s="117" t="s">
        <v>309</v>
      </c>
      <c r="E24" s="115" t="str">
        <f>Fah!$D$2</f>
        <v>Erweiterung</v>
      </c>
      <c r="F24" s="123">
        <f t="shared" si="0"/>
        <v>1.9468610464279688</v>
      </c>
      <c r="G24" s="109"/>
      <c r="H24" s="58" t="str">
        <f>IF(SUM(Fah!$J$8:$J$16)&gt;0,"Auschluss", "Kein Ausschluss")</f>
        <v>Kein Ausschluss</v>
      </c>
      <c r="I24" s="99">
        <f>SUM(Fah!$J$17:$J$26)</f>
        <v>0.88368639438496188</v>
      </c>
      <c r="J24" s="113">
        <f t="shared" si="1"/>
        <v>2.0194886797264999</v>
      </c>
      <c r="K24" s="99">
        <f>SUM(Fah!$J$27:$J$33)</f>
        <v>3.1855420878449308</v>
      </c>
      <c r="L24" s="113">
        <f t="shared" si="2"/>
        <v>1.0826893458707874</v>
      </c>
      <c r="M24" s="99">
        <f>SUM(Fah!$J$34:$J$41)</f>
        <v>2.2245168619381444</v>
      </c>
      <c r="N24" s="113">
        <f t="shared" si="3"/>
        <v>2.2513987909287794</v>
      </c>
      <c r="O24" s="99">
        <f>Fah!$J$42</f>
        <v>22.193960437811853</v>
      </c>
      <c r="P24" s="113">
        <f t="shared" si="4"/>
        <v>2.1298411800581132</v>
      </c>
      <c r="Q24" s="59" t="s">
        <v>302</v>
      </c>
    </row>
    <row r="25" spans="1:17" ht="17">
      <c r="A25" s="111">
        <v>28</v>
      </c>
      <c r="B25" s="111"/>
      <c r="C25" s="114" t="str">
        <f>Sils_Roth_Reichenau!D1</f>
        <v>Sils-Rothenbrunnen-Reichenau</v>
      </c>
      <c r="D25" s="115" t="s">
        <v>310</v>
      </c>
      <c r="E25" s="117" t="str">
        <f>Sils_Roth_Reichenau!$D$2</f>
        <v>S/S-Ausleitkraftwerk</v>
      </c>
      <c r="F25" s="123">
        <f t="shared" si="0"/>
        <v>2.265085353126274</v>
      </c>
      <c r="G25" s="109"/>
      <c r="H25" s="103" t="str">
        <f>IF(SUM(Sils_Roth_Reichenau!$J$8:$J$16)&gt;0,"Auschluss", "Kein Ausschluss")</f>
        <v>Kein Ausschluss</v>
      </c>
      <c r="I25" s="104">
        <f>SUM(Sils_Roth_Reichenau!$J$17:$J$26)</f>
        <v>1.2829492217664009</v>
      </c>
      <c r="J25" s="113">
        <f t="shared" si="1"/>
        <v>2.4801090257422058</v>
      </c>
      <c r="K25" s="104">
        <f>SUM(Sils_Roth_Reichenau!$J$27:$J$33)</f>
        <v>88.398267183760737</v>
      </c>
      <c r="L25" s="113">
        <f t="shared" si="2"/>
        <v>3.2946157005514003</v>
      </c>
      <c r="M25" s="104">
        <f>SUM(Sils_Roth_Reichenau!$J$34:$J$41)</f>
        <v>1.4594639703382128</v>
      </c>
      <c r="N25" s="113">
        <f t="shared" si="3"/>
        <v>1.8210193768970138</v>
      </c>
      <c r="O25" s="104">
        <f>Sils_Roth_Reichenau!$J$42</f>
        <v>13.468617379728542</v>
      </c>
      <c r="P25" s="113">
        <f t="shared" si="4"/>
        <v>1.6856549373737653</v>
      </c>
      <c r="Q25" s="102" t="s">
        <v>306</v>
      </c>
    </row>
    <row r="26" spans="1:17" ht="17">
      <c r="A26" s="111">
        <v>29</v>
      </c>
      <c r="B26" s="111"/>
      <c r="C26" s="116" t="str">
        <f>' Inputdaten'!J1</f>
        <v>Turtmanngletscher</v>
      </c>
      <c r="D26" s="117" t="s">
        <v>309</v>
      </c>
      <c r="E26" s="115" t="str">
        <f>Turtmann!$D$2</f>
        <v>Staumauererhöhung</v>
      </c>
      <c r="F26" s="123">
        <f t="shared" si="0"/>
        <v>2.2731917269705777</v>
      </c>
      <c r="G26" s="109"/>
      <c r="H26" s="58" t="str">
        <f>IF(SUM(Turtmann!$J$8:$J$16)&gt;0,"Auschluss", "Kein Ausschluss")</f>
        <v>Kein Ausschluss</v>
      </c>
      <c r="I26" s="99">
        <f>SUM(Turtmann!$J$17:$J$26)</f>
        <v>1.9413911547937397</v>
      </c>
      <c r="J26" s="113">
        <f t="shared" si="1"/>
        <v>3.2397383481397823</v>
      </c>
      <c r="K26" s="99">
        <f>SUM(Turtmann!$J$27:$J$33)</f>
        <v>0</v>
      </c>
      <c r="L26" s="113">
        <f t="shared" si="2"/>
        <v>1</v>
      </c>
      <c r="M26" s="99">
        <f>SUM(Turtmann!$J$34:$J$41)</f>
        <v>1.4415394855077523</v>
      </c>
      <c r="N26" s="113">
        <f t="shared" si="3"/>
        <v>1.8109359834965626</v>
      </c>
      <c r="O26" s="99">
        <f>Turtmann!$J$42</f>
        <v>16.739871739255239</v>
      </c>
      <c r="P26" s="113">
        <f t="shared" si="4"/>
        <v>1.8521866339672681</v>
      </c>
      <c r="Q26" s="59"/>
    </row>
    <row r="27" spans="1:17" s="3" customFormat="1" ht="17">
      <c r="A27" s="111">
        <v>30</v>
      </c>
      <c r="B27" s="111"/>
      <c r="C27" s="116" t="str">
        <f>' Inputdaten'!CG1</f>
        <v>Chlus</v>
      </c>
      <c r="D27" s="117" t="s">
        <v>310</v>
      </c>
      <c r="E27" s="115" t="str">
        <f>Chlus!$D$2</f>
        <v>S/S-Ausleitkraftwerk</v>
      </c>
      <c r="F27" s="123">
        <f t="shared" si="0"/>
        <v>2.2983601002038592</v>
      </c>
      <c r="G27" s="109"/>
      <c r="H27" s="58" t="str">
        <f>IF(SUM(Chlus!$J$8:$J$16)&gt;0,"Auschluss", "Kein Ausschluss")</f>
        <v>Kein Ausschluss</v>
      </c>
      <c r="I27" s="99">
        <f>SUM(Chlus!$J$17:$J$26)</f>
        <v>1.3008607369086442</v>
      </c>
      <c r="J27" s="113">
        <f t="shared" si="1"/>
        <v>2.50077312902624</v>
      </c>
      <c r="K27" s="104">
        <f>SUM(Chlus!$J$27:$J$33)</f>
        <v>54.399900932247988</v>
      </c>
      <c r="L27" s="113">
        <f t="shared" si="2"/>
        <v>2.4120963087216305</v>
      </c>
      <c r="M27" s="99">
        <f>SUM(Chlus!$J$34:$J$41)</f>
        <v>1.7826228566251159</v>
      </c>
      <c r="N27" s="113">
        <f t="shared" si="3"/>
        <v>2.002811947902738</v>
      </c>
      <c r="O27" s="99">
        <f>Chlus!$J$42</f>
        <v>21.988506887929098</v>
      </c>
      <c r="P27" s="113">
        <f t="shared" si="4"/>
        <v>2.1193820336656932</v>
      </c>
      <c r="Q27" s="59" t="s">
        <v>307</v>
      </c>
    </row>
    <row r="28" spans="1:17" ht="17">
      <c r="A28" s="111">
        <v>31</v>
      </c>
      <c r="B28" s="111"/>
      <c r="C28" s="118" t="str">
        <f>' Inputdaten'!CS1</f>
        <v>Grimsel (Staumauererhöhung)</v>
      </c>
      <c r="D28" s="119" t="s">
        <v>311</v>
      </c>
      <c r="E28" s="115" t="str">
        <f>Grimsel!$D$2</f>
        <v>Staumauererhöhung</v>
      </c>
      <c r="F28" s="123">
        <f t="shared" si="0"/>
        <v>2.3894474972082045</v>
      </c>
      <c r="G28" s="109"/>
      <c r="H28" s="103" t="str">
        <f>IF(SUM(Grimsel!$J$8:$J$16)&gt;0,"Auschluss", "Kein Ausschluss")</f>
        <v>Kein Ausschluss</v>
      </c>
      <c r="I28" s="104">
        <f>SUM(Grimsel!$J$17:$J$26)</f>
        <v>2.2440914726934071</v>
      </c>
      <c r="J28" s="113">
        <f t="shared" si="1"/>
        <v>3.5889567466680368</v>
      </c>
      <c r="K28" s="104">
        <f>SUM(Grimsel!$J$27:$J$33)</f>
        <v>0.120490818146713</v>
      </c>
      <c r="L28" s="113">
        <f t="shared" si="2"/>
        <v>1.0031276645108551</v>
      </c>
      <c r="M28" s="104">
        <f>SUM(Grimsel!$J$34:$J$41)</f>
        <v>2.5700152047310962</v>
      </c>
      <c r="N28" s="113">
        <f t="shared" si="3"/>
        <v>2.445758391360084</v>
      </c>
      <c r="O28" s="104">
        <f>Grimsel!$J$42</f>
        <v>8.9398504916788255</v>
      </c>
      <c r="P28" s="113">
        <f t="shared" si="4"/>
        <v>1.4551063005344957</v>
      </c>
      <c r="Q28" s="103" t="s">
        <v>328</v>
      </c>
    </row>
    <row r="29" spans="1:17" ht="17">
      <c r="A29" s="111">
        <v>34</v>
      </c>
      <c r="B29" s="111"/>
      <c r="C29" s="116" t="str">
        <f>' Inputdaten'!Y1</f>
        <v>Vorderrhein</v>
      </c>
      <c r="D29" s="117" t="s">
        <v>310</v>
      </c>
      <c r="E29" s="115" t="str">
        <f>Vorderrhein!$D$2</f>
        <v>S/S-Ausleitkraftwerk</v>
      </c>
      <c r="F29" s="123">
        <f t="shared" si="0"/>
        <v>2.4827762866509206</v>
      </c>
      <c r="G29" s="109"/>
      <c r="H29" s="58" t="str">
        <f>IF(SUM(Vorderrhein!$J$8:$J$16)&gt;0,"Auschluss", "Kein Ausschluss")</f>
        <v>Kein Ausschluss</v>
      </c>
      <c r="I29" s="99">
        <f>SUM(Vorderrhein!$J$17:$J$26)</f>
        <v>1.4570485498305823</v>
      </c>
      <c r="J29" s="113">
        <f t="shared" si="1"/>
        <v>2.6809634184738673</v>
      </c>
      <c r="K29" s="99">
        <f>SUM(Vorderrhein!$J$27:$J$33)</f>
        <v>93.681028192765794</v>
      </c>
      <c r="L29" s="113">
        <f t="shared" si="2"/>
        <v>3.4317440260232668</v>
      </c>
      <c r="M29" s="99">
        <f>SUM(Vorderrhein!$J$34:$J$41)</f>
        <v>2.5773782131471812</v>
      </c>
      <c r="N29" s="113">
        <f t="shared" si="3"/>
        <v>2.449900441252868</v>
      </c>
      <c r="O29" s="99">
        <f>Vorderrhein!$J$42</f>
        <v>14.938454860035588</v>
      </c>
      <c r="P29" s="113">
        <f t="shared" si="4"/>
        <v>1.7604808305665121</v>
      </c>
      <c r="Q29" s="59" t="s">
        <v>301</v>
      </c>
    </row>
    <row r="30" spans="1:17" ht="17">
      <c r="A30" s="112"/>
      <c r="B30" s="112"/>
      <c r="C30" s="116" t="str">
        <f>' Inputdaten'!AN1</f>
        <v>Schiffenen</v>
      </c>
      <c r="D30" s="117" t="s">
        <v>312</v>
      </c>
      <c r="E30" s="115" t="str">
        <f>Schiffenen!$D$2</f>
        <v>S/S-Ausleitkraftwerk</v>
      </c>
      <c r="F30" s="123">
        <f t="shared" si="0"/>
        <v>2.5834324081335218</v>
      </c>
      <c r="G30" s="109"/>
      <c r="H30" s="58" t="str">
        <f>IF(SUM(Schiffenen!$J$8:$J$16)&gt;0,"Auschluss", "Kein Ausschluss")</f>
        <v>Kein Ausschluss</v>
      </c>
      <c r="I30" s="99">
        <f>SUM(Schiffenen!$J$17:$J$26)</f>
        <v>1.5888854249468225</v>
      </c>
      <c r="J30" s="113">
        <f t="shared" si="1"/>
        <v>2.8330605907349256</v>
      </c>
      <c r="K30" s="99">
        <f>SUM(Schiffenen!$J$27:$J$33)</f>
        <v>154.09685754789959</v>
      </c>
      <c r="L30" s="113">
        <f t="shared" si="2"/>
        <v>5</v>
      </c>
      <c r="M30" s="99">
        <f>SUM(Schiffenen!$J$34:$J$41)</f>
        <v>1.0309305242656994</v>
      </c>
      <c r="N30" s="113">
        <f t="shared" si="3"/>
        <v>1.5799484974340205</v>
      </c>
      <c r="O30" s="99">
        <f>Schiffenen!$J$42</f>
        <v>10.687068913629847</v>
      </c>
      <c r="P30" s="113">
        <f t="shared" si="4"/>
        <v>1.5440529907481619</v>
      </c>
      <c r="Q30" s="59" t="s">
        <v>303</v>
      </c>
    </row>
    <row r="31" spans="1:17" ht="17">
      <c r="A31" s="112"/>
      <c r="B31" s="112"/>
      <c r="C31" s="116" t="str">
        <f>' Inputdaten'!BU1</f>
        <v>Reichenau-Mastrils</v>
      </c>
      <c r="D31" s="117" t="s">
        <v>310</v>
      </c>
      <c r="E31" s="115" t="str">
        <f>Reichenau!$D$2</f>
        <v>S/S-Ausleitkraftwerk</v>
      </c>
      <c r="F31" s="123">
        <f t="shared" si="0"/>
        <v>2.5853791423298462</v>
      </c>
      <c r="G31" s="109"/>
      <c r="H31" s="58" t="str">
        <f>IF(SUM(Reichenau!$J$8:$J$16)&gt;0,"Auschluss", "Kein Ausschluss")</f>
        <v>Kein Ausschluss</v>
      </c>
      <c r="I31" s="99">
        <f>SUM(Reichenau!$J$17:$J$26)</f>
        <v>1.8242154666840154</v>
      </c>
      <c r="J31" s="113">
        <f t="shared" si="1"/>
        <v>3.1045554503085109</v>
      </c>
      <c r="K31" s="99">
        <f>SUM(Reichenau!$J$27:$J$33)</f>
        <v>104.35439732403418</v>
      </c>
      <c r="L31" s="113">
        <f t="shared" si="2"/>
        <v>3.7088001399794042</v>
      </c>
      <c r="M31" s="99">
        <f>SUM(Reichenau!$J$34:$J$41)</f>
        <v>1.0768501790492566</v>
      </c>
      <c r="N31" s="113">
        <f t="shared" si="3"/>
        <v>1.6057805338007594</v>
      </c>
      <c r="O31" s="99">
        <f>Reichenau!$J$42</f>
        <v>16.131833534680762</v>
      </c>
      <c r="P31" s="113">
        <f t="shared" si="4"/>
        <v>1.8212328704647245</v>
      </c>
      <c r="Q31" s="59" t="s">
        <v>306</v>
      </c>
    </row>
    <row r="32" spans="1:17" ht="17">
      <c r="A32" s="112"/>
      <c r="B32" s="112"/>
      <c r="C32" s="116" t="str">
        <f>' Inputdaten'!G1</f>
        <v>Überleitung Lugnez</v>
      </c>
      <c r="D32" s="117" t="s">
        <v>310</v>
      </c>
      <c r="E32" s="115" t="str">
        <f>Lugnez!$D$2</f>
        <v>Erweiterung</v>
      </c>
      <c r="F32" s="123">
        <f t="shared" si="0"/>
        <v>2.614039441970923</v>
      </c>
      <c r="G32" s="109"/>
      <c r="H32" s="58" t="str">
        <f>IF(SUM(Lugnez!$J$8:$J$16)&gt;0,"Auschluss", "Kein Ausschluss")</f>
        <v>Kein Ausschluss</v>
      </c>
      <c r="I32" s="99">
        <f>SUM(Lugnez!$J$17:$J$26)</f>
        <v>0.41146091374867444</v>
      </c>
      <c r="J32" s="113">
        <f t="shared" si="1"/>
        <v>1.4746929978577408</v>
      </c>
      <c r="K32" s="99">
        <f>SUM(Lugnez!$J$27:$J$33)</f>
        <v>6.5201243902859263</v>
      </c>
      <c r="L32" s="113">
        <f t="shared" si="2"/>
        <v>1.1692474329207967</v>
      </c>
      <c r="M32" s="99">
        <f>SUM(Lugnez!$J$34:$J$41)</f>
        <v>2.355649943779484</v>
      </c>
      <c r="N32" s="113">
        <f t="shared" si="3"/>
        <v>2.3251675192647125</v>
      </c>
      <c r="O32" s="99">
        <f>Lugnez!$J$42</f>
        <v>78.573735245409651</v>
      </c>
      <c r="P32" s="113">
        <f t="shared" si="4"/>
        <v>5</v>
      </c>
      <c r="Q32" s="59" t="s">
        <v>298</v>
      </c>
    </row>
    <row r="33" spans="1:17" ht="34">
      <c r="A33" s="112"/>
      <c r="B33" s="112"/>
      <c r="C33" s="116" t="str">
        <f>' Inputdaten'!BC1</f>
        <v>Rhonesee-Grimsel (Basis)</v>
      </c>
      <c r="D33" s="117" t="s">
        <v>315</v>
      </c>
      <c r="E33" s="115" t="str">
        <f>Rhone_Basis!$D$2</f>
        <v>Erweiterung</v>
      </c>
      <c r="F33" s="123">
        <f t="shared" si="0"/>
        <v>3.1469471584165776</v>
      </c>
      <c r="G33" s="109"/>
      <c r="H33" s="58" t="str">
        <f>IF(SUM(Rhone_Basis!$J$8:$J$16)&gt;0,"Auschluss", "Kein Ausschluss")</f>
        <v>Kein Ausschluss</v>
      </c>
      <c r="I33" s="99">
        <f>SUM(Rhone_Basis!$J$17:$J$26)</f>
        <v>2.9064103091818265</v>
      </c>
      <c r="J33" s="113">
        <f t="shared" si="1"/>
        <v>4.3530587634695088</v>
      </c>
      <c r="K33" s="99">
        <f>SUM(Rhone_Basis!$J$27:$J$33)</f>
        <v>7.0320913296141674</v>
      </c>
      <c r="L33" s="113">
        <f t="shared" si="2"/>
        <v>1.1825369171445512</v>
      </c>
      <c r="M33" s="99">
        <f>SUM(Rhone_Basis!$J$34:$J$41)</f>
        <v>3.4328708525546379</v>
      </c>
      <c r="N33" s="113">
        <f t="shared" si="3"/>
        <v>2.9311566065445156</v>
      </c>
      <c r="O33" s="99">
        <f>Rhone_Basis!$J$42</f>
        <v>31.997164746670805</v>
      </c>
      <c r="P33" s="113">
        <f t="shared" si="4"/>
        <v>2.6288987482513813</v>
      </c>
      <c r="Q33" s="58" t="s">
        <v>330</v>
      </c>
    </row>
    <row r="34" spans="1:17" ht="17">
      <c r="A34" s="112"/>
      <c r="B34" s="112"/>
      <c r="C34" s="118" t="str">
        <f>' Inputdaten'!CV1</f>
        <v>Rhonesee-Grimsel (Gletsch)</v>
      </c>
      <c r="D34" s="119" t="s">
        <v>315</v>
      </c>
      <c r="E34" s="115" t="str">
        <f>Rhonesee_Gletsch!$D$2</f>
        <v>Erweiterung</v>
      </c>
      <c r="F34" s="123">
        <f t="shared" si="0"/>
        <v>3.2331165861103939</v>
      </c>
      <c r="G34" s="109"/>
      <c r="H34" s="103" t="str">
        <f>IF(SUM(Rhonesee_Gletsch!$J$8:$J$16)&gt;0,"Auschluss", "Kein Ausschluss")</f>
        <v>Kein Ausschluss</v>
      </c>
      <c r="I34" s="104">
        <f>SUM(Rhonesee_Gletsch!$J$17:$J$26)</f>
        <v>3.4671749160452867</v>
      </c>
      <c r="J34" s="113">
        <f t="shared" si="1"/>
        <v>5</v>
      </c>
      <c r="K34" s="104">
        <f>SUM(Rhonesee_Gletsch!$J$27:$J$33)</f>
        <v>4.999351044483765</v>
      </c>
      <c r="L34" s="113">
        <f t="shared" si="2"/>
        <v>1.1297716546342877</v>
      </c>
      <c r="M34" s="104">
        <f>SUM(Rhonesee_Gletsch!$J$34:$J$41)</f>
        <v>2.9374078807470392</v>
      </c>
      <c r="N34" s="113">
        <f t="shared" si="3"/>
        <v>2.6524346177483484</v>
      </c>
      <c r="O34" s="104">
        <f>Rhonesee_Gletsch!$J$42</f>
        <v>23.950953705567031</v>
      </c>
      <c r="P34" s="113">
        <f t="shared" si="4"/>
        <v>2.2192854841766616</v>
      </c>
      <c r="Q34" s="103" t="s">
        <v>329</v>
      </c>
    </row>
    <row r="35" spans="1:17" ht="18" thickBot="1">
      <c r="A35" s="110"/>
      <c r="B35" s="110"/>
      <c r="C35" s="120" t="str">
        <f>' Inputdaten'!BO1</f>
        <v>Mehrzweckspeicher Gorner</v>
      </c>
      <c r="D35" s="121" t="s">
        <v>309</v>
      </c>
      <c r="E35" s="122" t="str">
        <f>Gorner!$D$2</f>
        <v>Neuanlage</v>
      </c>
      <c r="F35" s="124">
        <f t="shared" si="0"/>
        <v>3.3855745554359795</v>
      </c>
      <c r="G35" s="109"/>
      <c r="H35" s="58" t="str">
        <f>IF(SUM(Gorner!$J$8:$J$16)&gt;0,"Auschluss", "Kein Ausschluss")</f>
        <v>Kein Ausschluss</v>
      </c>
      <c r="I35" s="99">
        <f>SUM(Gorner!$J$17:$J$26)</f>
        <v>2.3701656930504393</v>
      </c>
      <c r="J35" s="113">
        <f t="shared" si="1"/>
        <v>3.7344056766006912</v>
      </c>
      <c r="K35" s="99">
        <f>SUM(Gorner!$J$27:$J$33)</f>
        <v>2.5461407181870492</v>
      </c>
      <c r="L35" s="113">
        <f t="shared" si="2"/>
        <v>1.0660919569341796</v>
      </c>
      <c r="M35" s="99">
        <f>SUM(Gorner!$J$34:$J$41)</f>
        <v>7.110497079151318</v>
      </c>
      <c r="N35" s="113">
        <f t="shared" si="3"/>
        <v>5</v>
      </c>
      <c r="O35" s="99">
        <f>Gorner!$J$42</f>
        <v>44.649426263466609</v>
      </c>
      <c r="P35" s="113">
        <f t="shared" si="4"/>
        <v>3.2729949708519204</v>
      </c>
      <c r="Q35" s="59" t="s">
        <v>305</v>
      </c>
    </row>
    <row r="37" spans="1:17">
      <c r="K37" s="3"/>
      <c r="Q37"/>
    </row>
    <row r="38" spans="1:17">
      <c r="K38" s="3"/>
      <c r="Q38"/>
    </row>
    <row r="39" spans="1:17">
      <c r="K39" s="3"/>
      <c r="Q39"/>
    </row>
    <row r="40" spans="1:17">
      <c r="K40" s="3"/>
      <c r="Q40"/>
    </row>
    <row r="41" spans="1:17">
      <c r="K41" s="3"/>
      <c r="Q41"/>
    </row>
  </sheetData>
  <sortState xmlns:xlrd2="http://schemas.microsoft.com/office/spreadsheetml/2017/richdata2" ref="C4:Q35">
    <sortCondition ref="F4:F35"/>
  </sortState>
  <mergeCells count="14">
    <mergeCell ref="H1:P1"/>
    <mergeCell ref="A2:A3"/>
    <mergeCell ref="C2:C3"/>
    <mergeCell ref="D2:D3"/>
    <mergeCell ref="E2:E3"/>
    <mergeCell ref="I2:J2"/>
    <mergeCell ref="K2:L2"/>
    <mergeCell ref="M2:N2"/>
    <mergeCell ref="O2:P2"/>
    <mergeCell ref="Q2:Q3"/>
    <mergeCell ref="I3:J3"/>
    <mergeCell ref="K3:L3"/>
    <mergeCell ref="M3:N3"/>
    <mergeCell ref="O3:P3"/>
  </mergeCells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Inputdaten'!BC1</f>
        <v>Rhonesee-Grimsel (Basis)</v>
      </c>
      <c r="G1" s="106" t="s">
        <v>294</v>
      </c>
      <c r="H1" s="107" t="s">
        <v>295</v>
      </c>
      <c r="I1" s="107"/>
    </row>
    <row r="2" spans="2:12" ht="17">
      <c r="B2" s="9" t="s">
        <v>88</v>
      </c>
      <c r="C2" s="16"/>
      <c r="D2" s="18" t="s">
        <v>277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Inputdaten'!BD44</f>
        <v>1</v>
      </c>
      <c r="E4" s="199"/>
    </row>
    <row r="5" spans="2:12">
      <c r="B5" s="198"/>
      <c r="C5" s="27" t="s">
        <v>266</v>
      </c>
      <c r="D5" s="28">
        <f>' Inputdaten'!BC44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Inputdaten'!BC3/1000000</f>
        <v>0</v>
      </c>
      <c r="I8" s="37">
        <f>' Inputdaten'!BD3/1000000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Inputdaten'!BC4/1000000</f>
        <v>0.13208869854386943</v>
      </c>
      <c r="I9" s="21">
        <f>' Inputdaten'!BD4/1000000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Inputdaten'!BC5/1000000</f>
        <v>0</v>
      </c>
      <c r="I10" s="21">
        <f>' Inputdaten'!BD5/1000000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Inputdaten'!BC6/1000000</f>
        <v>0</v>
      </c>
      <c r="I11" s="21">
        <f>' Inputdaten'!BD6/1000000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Inputdaten'!BC7/1000000</f>
        <v>0</v>
      </c>
      <c r="I12" s="21">
        <f>' Inputdaten'!BD7/1000000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Inputdaten'!BC8/1000000</f>
        <v>0</v>
      </c>
      <c r="I13" s="21">
        <f>' Inputdaten'!BD8/1000000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Inputdaten'!BC9/1000000</f>
        <v>0</v>
      </c>
      <c r="I14" s="105">
        <v>0</v>
      </c>
      <c r="J14" s="39">
        <f>SUM(H14:I14)</f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Inputdaten'!BC10/1000000</f>
        <v>0</v>
      </c>
      <c r="I15" s="21">
        <f>' Inputdaten'!BD10/1000000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Inputdaten'!BC12/1000000</f>
        <v>0</v>
      </c>
      <c r="I17" s="33">
        <f>' Inputdaten'!BD12/1000000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Inputdaten'!BC13/1000000</f>
        <v>0.13208869854386943</v>
      </c>
      <c r="I18" s="21">
        <f>' Inputdaten'!BD13/1000000</f>
        <v>0</v>
      </c>
      <c r="J18" s="44">
        <f t="shared" ref="J18:J40" si="2">(H18+I18)*G18</f>
        <v>0.39626609563160831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Inputdaten'!BC14/1000000</f>
        <v>0</v>
      </c>
      <c r="I19" s="21">
        <f>' Inputdaten'!BD14/1000000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Inputdaten'!BC15/1000000</f>
        <v>0</v>
      </c>
      <c r="I20" s="21">
        <f>' Inputdaten'!BD15/1000000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Inputdaten'!BC16/1000000</f>
        <v>0.13208869854386943</v>
      </c>
      <c r="I21" s="21">
        <f>' Inputdaten'!BD16/1000000</f>
        <v>0.8565765883246661</v>
      </c>
      <c r="J21" s="44">
        <f t="shared" si="2"/>
        <v>1.977330573737071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Inputdaten'!BC17/1000000</f>
        <v>0</v>
      </c>
      <c r="I22" s="21">
        <f>' Inputdaten'!BD17/1000000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Inputdaten'!BC18/1000000</f>
        <v>0</v>
      </c>
      <c r="I23" s="21">
        <f>' Inputdaten'!BD18/1000000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Inputdaten'!BC19/1000000</f>
        <v>0</v>
      </c>
      <c r="I24" s="21">
        <f>' Inputdaten'!BD19/1000000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Inputdaten'!BC20/1000000</f>
        <v>0</v>
      </c>
      <c r="I25" s="21">
        <f>' Inputdaten'!BD20/1000000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Inputdaten'!BC21/1000000</f>
        <v>1.8753437690723709E-3</v>
      </c>
      <c r="I26" s="12">
        <f>' Inputdaten'!BD21/1000000</f>
        <v>0.53093829604407494</v>
      </c>
      <c r="J26" s="49">
        <f t="shared" si="2"/>
        <v>0.53281363981314733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Inputdaten'!BC22/1000</f>
        <v>0</v>
      </c>
      <c r="I27" s="37">
        <f>' Inputdaten'!BD22/1000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Inputdaten'!BC23/1000</f>
        <v>0</v>
      </c>
      <c r="I28" s="21">
        <f>' Inputdaten'!BD23/1000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274</v>
      </c>
      <c r="F29" s="72">
        <v>9.1</v>
      </c>
      <c r="G29" s="72">
        <v>4</v>
      </c>
      <c r="H29" s="21">
        <f>' Inputdaten'!BC24/1000</f>
        <v>0</v>
      </c>
      <c r="I29" s="21">
        <f>' Inputdaten'!BD24/1000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Inputdaten'!BC25/1000</f>
        <v>0</v>
      </c>
      <c r="I30" s="21">
        <f>' Inputdaten'!BD25/1000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Inputdaten'!BC26/1000</f>
        <v>0</v>
      </c>
      <c r="I31" s="21">
        <f>' Inputdaten'!BD26/1000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Inputdaten'!BC27/1000</f>
        <v>1.7279001278668635</v>
      </c>
      <c r="I32" s="21">
        <f>' Inputdaten'!BD27/1000</f>
        <v>3.0122704536678251E-2</v>
      </c>
      <c r="J32" s="44">
        <f t="shared" si="2"/>
        <v>7.0320913296141674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Inputdaten'!BC28/1000</f>
        <v>0</v>
      </c>
      <c r="I33" s="43">
        <f>' Inputdaten'!BD28/1000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Inputdaten'!BC29/1000000</f>
        <v>0.2365640782879492</v>
      </c>
      <c r="I34" s="33">
        <f>' Inputdaten'!BD29/1000000</f>
        <v>0.83810488000745098</v>
      </c>
      <c r="J34" s="50">
        <f t="shared" si="2"/>
        <v>3.2240068748862001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Inputdaten'!BC30/1000000</f>
        <v>0</v>
      </c>
      <c r="I35" s="21">
        <f>' Inputdaten'!BD30/1000000</f>
        <v>1.8566854902914386E-2</v>
      </c>
      <c r="J35" s="44">
        <f t="shared" si="2"/>
        <v>5.5700564708743155E-2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Inputdaten'!BC31/1000000</f>
        <v>0</v>
      </c>
      <c r="I36" s="21">
        <f>' Inputdaten'!BD31/1000000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Inputdaten'!BC32/1000000</f>
        <v>0</v>
      </c>
      <c r="I37" s="21">
        <f>' Inputdaten'!BD32/1000000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Inputdaten'!BC33/1000000</f>
        <v>0</v>
      </c>
      <c r="I38" s="21">
        <f>' Inputdaten'!BD33/1000000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Inputdaten'!BC34/1000000</f>
        <v>0</v>
      </c>
      <c r="I39" s="21">
        <f>' Inputdaten'!BD34/1000000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Inputdaten'!BC35/1000000</f>
        <v>0</v>
      </c>
      <c r="I40" s="21">
        <f>' Inputdaten'!BD35/1000000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Inputdaten'!BC36/1000000</f>
        <v>0.15316341295969479</v>
      </c>
      <c r="I41" s="12">
        <f>' Inputdaten'!BD36/1000000</f>
        <v>0</v>
      </c>
      <c r="J41" s="49">
        <f>(H41+I41)*G41</f>
        <v>0.15316341295969479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Inputdaten'!BC37/1000</f>
        <v>7.6857714183306607</v>
      </c>
      <c r="I42" s="37">
        <f>' Inputdaten'!BD37/1000</f>
        <v>2.979950163892942</v>
      </c>
      <c r="J42" s="78">
        <f>SUM(H42:I42)*G42</f>
        <v>31.997164746670805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Inputdaten'!BC38/1000</f>
        <v>2.4298696130241941</v>
      </c>
      <c r="I43" s="21">
        <f>' Inputdaten'!BD38/1000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Inputdaten'!BC39/1000</f>
        <v>0.92051535361507331</v>
      </c>
      <c r="I44" s="33">
        <f>' Inputdaten'!BD39/1000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Inputdaten'!BC40/1000</f>
        <v>0.63768658537311806</v>
      </c>
      <c r="I45" s="33">
        <f>' Inputdaten'!BD40/1000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Inputdaten'!BC41/1000</f>
        <v>0</v>
      </c>
      <c r="I46" s="33">
        <f>' Inputdaten'!BD41/1000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Inputdaten'!BC42/1000</f>
        <v>0.93311206333614893</v>
      </c>
      <c r="I47" s="33">
        <f>' Inputdaten'!BD42/1000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Inputdaten'!BC43/1000</f>
        <v>0</v>
      </c>
      <c r="I48" s="51">
        <f>' Inputdaten'!BD43/1000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5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Inputdaten'!BF1</f>
        <v>Lai da Albigna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Inputdaten'!BG44</f>
        <v>1</v>
      </c>
      <c r="E4" s="199"/>
    </row>
    <row r="5" spans="2:12">
      <c r="B5" s="198"/>
      <c r="C5" s="27" t="s">
        <v>266</v>
      </c>
      <c r="D5" s="28">
        <f>' Inputdaten'!BF44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Inputdaten'!BF3/1000000</f>
        <v>0</v>
      </c>
      <c r="I8" s="37">
        <f>' Inputdaten'!BG3/1000000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Inputdaten'!BF4/1000000</f>
        <v>0</v>
      </c>
      <c r="I9" s="21">
        <f>' Inputdaten'!BG4/1000000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Inputdaten'!BF5/1000000</f>
        <v>0</v>
      </c>
      <c r="I10" s="21">
        <f>' Inputdaten'!BG5/1000000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Inputdaten'!BF6/1000000</f>
        <v>0</v>
      </c>
      <c r="I11" s="21">
        <f>' Inputdaten'!BG6/1000000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Inputdaten'!BF7/1000000</f>
        <v>0</v>
      </c>
      <c r="I12" s="21">
        <f>' Inputdaten'!BG7/1000000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Inputdaten'!BF8/1000000</f>
        <v>0</v>
      </c>
      <c r="I13" s="21">
        <f>' Inputdaten'!BG8/1000000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Inputdaten'!BF9/1000000</f>
        <v>0</v>
      </c>
      <c r="I14" s="21">
        <f>' Inputdaten'!BG9/1000000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Inputdaten'!BF10/1000000</f>
        <v>0</v>
      </c>
      <c r="I15" s="21">
        <f>' Inputdaten'!BG10/1000000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Inputdaten'!BF12/1000000</f>
        <v>0</v>
      </c>
      <c r="I17" s="33">
        <f>' Inputdaten'!BG12/1000000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Inputdaten'!BF13/1000000</f>
        <v>0</v>
      </c>
      <c r="I18" s="21">
        <f>' Inputdaten'!BG13/1000000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Inputdaten'!BF14/1000000</f>
        <v>0</v>
      </c>
      <c r="I19" s="21">
        <f>' Inputdaten'!BG14/1000000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Inputdaten'!BF15/1000000</f>
        <v>0</v>
      </c>
      <c r="I20" s="21">
        <f>' Inputdaten'!BG15/1000000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Inputdaten'!BF16/1000000</f>
        <v>0</v>
      </c>
      <c r="I21" s="21">
        <f>' Inputdaten'!BG16/1000000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Inputdaten'!BF17/1000000</f>
        <v>0</v>
      </c>
      <c r="I22" s="21">
        <f>' Inputdaten'!BG17/1000000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Inputdaten'!BF18/1000000</f>
        <v>0</v>
      </c>
      <c r="I23" s="21">
        <f>' Inputdaten'!BG18/1000000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Inputdaten'!BF19/1000000</f>
        <v>0</v>
      </c>
      <c r="I24" s="21">
        <f>' Inputdaten'!BG19/1000000</f>
        <v>2.7996680321121614E-3</v>
      </c>
      <c r="J24" s="44">
        <f t="shared" si="2"/>
        <v>2.7996680321121614E-3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Inputdaten'!BF20/1000000</f>
        <v>0</v>
      </c>
      <c r="I25" s="21">
        <f>' Inputdaten'!BG20/1000000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Inputdaten'!BF21/1000000</f>
        <v>0</v>
      </c>
      <c r="I26" s="12">
        <f>' Inputdaten'!BG21/1000000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Inputdaten'!BF22/1000</f>
        <v>0</v>
      </c>
      <c r="I27" s="37">
        <f>' Inputdaten'!BG22/1000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Inputdaten'!BF23/1000</f>
        <v>0</v>
      </c>
      <c r="I28" s="21">
        <f>' Inputdaten'!BG23/1000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Inputdaten'!BF24/1000</f>
        <v>0</v>
      </c>
      <c r="I29" s="21">
        <f>' Inputdaten'!BG24/1000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Inputdaten'!BF25/1000</f>
        <v>0</v>
      </c>
      <c r="I30" s="21">
        <f>' Inputdaten'!BG25/1000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Inputdaten'!BF26/1000</f>
        <v>0</v>
      </c>
      <c r="I31" s="21">
        <f>' Inputdaten'!BG26/1000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Inputdaten'!BF27/1000</f>
        <v>0</v>
      </c>
      <c r="I32" s="21">
        <f>' Inputdaten'!BG27/1000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Inputdaten'!BF28/1000</f>
        <v>0</v>
      </c>
      <c r="I33" s="43">
        <f>' Inputdaten'!BG28/1000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82">
        <v>3</v>
      </c>
      <c r="H34" s="33">
        <f>' Inputdaten'!BF29/1000000</f>
        <v>0</v>
      </c>
      <c r="I34" s="33">
        <f>' Inputdaten'!BG29/1000000</f>
        <v>1.1032469698110276E-2</v>
      </c>
      <c r="J34" s="50">
        <f t="shared" si="2"/>
        <v>3.3097409094330829E-2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72">
        <v>3</v>
      </c>
      <c r="H35" s="21">
        <f>' Inputdaten'!BF30/1000000</f>
        <v>0</v>
      </c>
      <c r="I35" s="21">
        <f>' Inputdaten'!BG30/1000000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72">
        <v>3</v>
      </c>
      <c r="H36" s="21">
        <f>' Inputdaten'!BF31/1000000</f>
        <v>0</v>
      </c>
      <c r="I36" s="21">
        <f>' Inputdaten'!BG31/1000000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72">
        <v>2</v>
      </c>
      <c r="H37" s="21">
        <f>' Inputdaten'!BF32/1000000</f>
        <v>0</v>
      </c>
      <c r="I37" s="21">
        <f>' Inputdaten'!BG32/1000000</f>
        <v>3.2153938726200128E-2</v>
      </c>
      <c r="J37" s="44">
        <f t="shared" si="2"/>
        <v>6.4307877452400256E-2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72">
        <v>1</v>
      </c>
      <c r="H38" s="21">
        <f>' Inputdaten'!BF33/1000000</f>
        <v>0</v>
      </c>
      <c r="I38" s="21">
        <f>' Inputdaten'!BG33/1000000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72">
        <v>1</v>
      </c>
      <c r="H39" s="21">
        <f>' Inputdaten'!BF34/1000000</f>
        <v>0</v>
      </c>
      <c r="I39" s="21">
        <f>' Inputdaten'!BG34/1000000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72">
        <v>1</v>
      </c>
      <c r="H40" s="21">
        <f>' Inputdaten'!BF35/1000000</f>
        <v>0</v>
      </c>
      <c r="I40" s="21">
        <f>' Inputdaten'!BG35/1000000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84">
        <v>1</v>
      </c>
      <c r="H41" s="12">
        <f>' Inputdaten'!BF36/1000000</f>
        <v>0</v>
      </c>
      <c r="I41" s="12">
        <f>' Inputdaten'!BG36/1000000</f>
        <v>4.3103176505707497E-2</v>
      </c>
      <c r="J41" s="49">
        <f>(H41+I41)*G41</f>
        <v>4.3103176505707497E-2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Inputdaten'!BF37/1000</f>
        <v>0</v>
      </c>
      <c r="I42" s="37">
        <f>' Inputdaten'!BG37/1000</f>
        <v>0.25689627359282174</v>
      </c>
      <c r="J42" s="78">
        <f>(H42+I42)*G42</f>
        <v>0.77068882077846523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Inputdaten'!BF38/1000</f>
        <v>0</v>
      </c>
      <c r="I43" s="21">
        <f>' Inputdaten'!BG38/1000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Inputdaten'!BF39/1000</f>
        <v>0</v>
      </c>
      <c r="I44" s="33">
        <f>' Inputdaten'!BG39/1000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Inputdaten'!BF40/1000</f>
        <v>0</v>
      </c>
      <c r="I45" s="33">
        <f>' Inputdaten'!BG40/1000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Inputdaten'!BF41/1000</f>
        <v>0</v>
      </c>
      <c r="I46" s="33">
        <f>' Inputdaten'!BG41/1000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Inputdaten'!BF42/1000</f>
        <v>0</v>
      </c>
      <c r="I47" s="33">
        <f>' Inputdaten'!BG42/1000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Inputdaten'!BF43/1000</f>
        <v>0</v>
      </c>
      <c r="I48" s="51">
        <f>' Inputdaten'!BG43/1000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4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Inputdaten'!BI1</f>
        <v>Mattmark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Inputdaten'!BJ44</f>
        <v>1</v>
      </c>
      <c r="E4" s="199"/>
    </row>
    <row r="5" spans="2:12">
      <c r="B5" s="198"/>
      <c r="C5" s="27" t="s">
        <v>266</v>
      </c>
      <c r="D5" s="28">
        <f>' Inputdaten'!BI44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Inputdaten'!BI3/1000000</f>
        <v>0</v>
      </c>
      <c r="I8" s="37">
        <f>' Inputdaten'!BJ3/1000000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Inputdaten'!BI4/1000000</f>
        <v>0</v>
      </c>
      <c r="I9" s="21">
        <f>' Inputdaten'!BJ4/1000000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Inputdaten'!BI5/1000000</f>
        <v>0</v>
      </c>
      <c r="I10" s="21">
        <f>' Inputdaten'!BJ5/1000000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Inputdaten'!BI6/1000000</f>
        <v>0</v>
      </c>
      <c r="I11" s="21">
        <f>' Inputdaten'!BJ6/1000000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Inputdaten'!BI7/1000000</f>
        <v>0</v>
      </c>
      <c r="I12" s="21">
        <f>' Inputdaten'!BJ7/1000000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Inputdaten'!BI8/1000000</f>
        <v>0</v>
      </c>
      <c r="I13" s="21">
        <f>' Inputdaten'!BJ8/1000000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Inputdaten'!BI9/1000000</f>
        <v>0</v>
      </c>
      <c r="I14" s="21">
        <f>' Inputdaten'!BJ9/1000000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Inputdaten'!BI10/1000000</f>
        <v>0</v>
      </c>
      <c r="I15" s="21">
        <f>' Inputdaten'!BJ10/1000000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Inputdaten'!BI12/1000000</f>
        <v>0</v>
      </c>
      <c r="I17" s="33">
        <f>' Inputdaten'!BJ12/1000000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Inputdaten'!BI13/1000000</f>
        <v>0</v>
      </c>
      <c r="I18" s="21">
        <f>' Inputdaten'!BJ13/1000000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Inputdaten'!BI14/1000000</f>
        <v>0</v>
      </c>
      <c r="I19" s="21">
        <f>' Inputdaten'!BJ14/1000000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Inputdaten'!BI15/1000000</f>
        <v>0</v>
      </c>
      <c r="I20" s="21">
        <f>' Inputdaten'!BJ15/1000000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Inputdaten'!BI16/1000000</f>
        <v>0</v>
      </c>
      <c r="I21" s="21">
        <f>' Inputdaten'!BJ16/1000000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Inputdaten'!BI17/1000000</f>
        <v>0</v>
      </c>
      <c r="I22" s="21">
        <f>' Inputdaten'!BJ17/1000000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Inputdaten'!BI18/1000000</f>
        <v>0</v>
      </c>
      <c r="I23" s="21">
        <f>' Inputdaten'!BJ18/1000000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Inputdaten'!BI19/1000000</f>
        <v>0</v>
      </c>
      <c r="I24" s="21">
        <f>' Inputdaten'!BJ19/1000000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Inputdaten'!BI20/1000000</f>
        <v>0</v>
      </c>
      <c r="I25" s="21">
        <f>' Inputdaten'!BJ20/1000000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Inputdaten'!BI21/1000000</f>
        <v>0</v>
      </c>
      <c r="I26" s="12">
        <f>' Inputdaten'!BJ21/1000000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Inputdaten'!BI22/1000</f>
        <v>0</v>
      </c>
      <c r="I27" s="37">
        <f>' Inputdaten'!BJ22/1000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Inputdaten'!BI23/1000</f>
        <v>0</v>
      </c>
      <c r="I28" s="21">
        <f>' Inputdaten'!BJ23/1000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Inputdaten'!BI24/1000</f>
        <v>0</v>
      </c>
      <c r="I29" s="21">
        <f>' Inputdaten'!BJ24/1000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Inputdaten'!BI25/1000</f>
        <v>0</v>
      </c>
      <c r="I30" s="21">
        <f>' Inputdaten'!BJ25/1000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Inputdaten'!BI26/1000</f>
        <v>0</v>
      </c>
      <c r="I31" s="21">
        <f>' Inputdaten'!BJ26/1000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Inputdaten'!BI27/1000</f>
        <v>0</v>
      </c>
      <c r="I32" s="21">
        <f>' Inputdaten'!BJ27/1000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Inputdaten'!BI28/1000</f>
        <v>0</v>
      </c>
      <c r="I33" s="43">
        <f>' Inputdaten'!BJ28/1000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Inputdaten'!BI29/1000000</f>
        <v>0</v>
      </c>
      <c r="I34" s="33">
        <f>' Inputdaten'!BJ29/1000000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Inputdaten'!BI30/1000000</f>
        <v>0</v>
      </c>
      <c r="I35" s="21">
        <f>' Inputdaten'!BJ30/1000000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Inputdaten'!BI31/1000000</f>
        <v>0</v>
      </c>
      <c r="I36" s="21">
        <f>' Inputdaten'!BJ31/1000000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Inputdaten'!BI32/1000000</f>
        <v>0</v>
      </c>
      <c r="I37" s="21">
        <f>' Inputdaten'!BJ32/1000000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Inputdaten'!BI33/1000000</f>
        <v>0</v>
      </c>
      <c r="I38" s="21">
        <f>' Inputdaten'!BJ33/1000000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Inputdaten'!BI34/1000000</f>
        <v>0</v>
      </c>
      <c r="I39" s="21">
        <f>' Inputdaten'!BJ34/1000000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Inputdaten'!BI35/1000000</f>
        <v>0</v>
      </c>
      <c r="I40" s="21">
        <f>' Inputdaten'!BJ35/1000000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Inputdaten'!BI36/1000000</f>
        <v>0</v>
      </c>
      <c r="I41" s="12">
        <f>' Inputdaten'!BJ36/1000000</f>
        <v>3.2734468405311169E-2</v>
      </c>
      <c r="J41" s="49">
        <f>(H41+I41)*G41</f>
        <v>3.2734468405311169E-2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Inputdaten'!BI37/1000</f>
        <v>0</v>
      </c>
      <c r="I42" s="37">
        <f>' Inputdaten'!BJ37/1000</f>
        <v>7.5090558501548527E-2</v>
      </c>
      <c r="J42" s="78">
        <f>(H42+I42)*G42</f>
        <v>0.22527167550464558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Inputdaten'!BI38/1000</f>
        <v>0</v>
      </c>
      <c r="I43" s="21">
        <f>' Inputdaten'!BJ38/1000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Inputdaten'!BI39/1000</f>
        <v>0</v>
      </c>
      <c r="I44" s="33">
        <f>' Inputdaten'!BJ39/1000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Inputdaten'!BI40/1000</f>
        <v>0</v>
      </c>
      <c r="I45" s="33">
        <f>' Inputdaten'!BJ40/1000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Inputdaten'!BI41/1000</f>
        <v>0</v>
      </c>
      <c r="I46" s="33">
        <f>' Inputdaten'!BJ41/1000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Inputdaten'!BI42/1000</f>
        <v>0</v>
      </c>
      <c r="I47" s="33">
        <f>' Inputdaten'!BJ42/1000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Inputdaten'!BI43/1000</f>
        <v>0</v>
      </c>
      <c r="I48" s="51">
        <f>' Inputdaten'!BJ43/1000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3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Inputdaten'!BL1</f>
        <v>Lac des Dix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Inputdaten'!BM44</f>
        <v>1</v>
      </c>
      <c r="E4" s="199"/>
    </row>
    <row r="5" spans="2:12">
      <c r="B5" s="198"/>
      <c r="C5" s="27" t="s">
        <v>266</v>
      </c>
      <c r="D5" s="28">
        <f>' Inputdaten'!BL44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Inputdaten'!BL3/1000000</f>
        <v>0</v>
      </c>
      <c r="I8" s="37">
        <f>' Inputdaten'!BM3/1000000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Inputdaten'!BL4/1000000</f>
        <v>0</v>
      </c>
      <c r="I9" s="21">
        <f>' Inputdaten'!BM4/1000000</f>
        <v>5.33818894392535E-3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Inputdaten'!BL5/1000000</f>
        <v>0</v>
      </c>
      <c r="I10" s="21">
        <f>' Inputdaten'!BM5/1000000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Inputdaten'!BL6/1000000</f>
        <v>0</v>
      </c>
      <c r="I11" s="21">
        <f>' Inputdaten'!BM6/1000000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Inputdaten'!BL7/1000000</f>
        <v>0</v>
      </c>
      <c r="I12" s="21">
        <f>' Inputdaten'!BM7/1000000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Inputdaten'!BL8/1000000</f>
        <v>0</v>
      </c>
      <c r="I13" s="21">
        <f>' Inputdaten'!BM8/1000000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Inputdaten'!BL9/1000000</f>
        <v>0</v>
      </c>
      <c r="I14" s="21">
        <f>' Inputdaten'!BM9/1000000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Inputdaten'!BL10/1000000</f>
        <v>0</v>
      </c>
      <c r="I15" s="21">
        <f>' Inputdaten'!BM10/1000000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Inputdaten'!BL12/1000000</f>
        <v>0</v>
      </c>
      <c r="I17" s="33">
        <f>' Inputdaten'!BM12/1000000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Inputdaten'!BL13/1000000</f>
        <v>0</v>
      </c>
      <c r="I18" s="21">
        <f>' Inputdaten'!BM13/1000000</f>
        <v>5.33818894392535E-3</v>
      </c>
      <c r="J18" s="44">
        <f t="shared" ref="J18:J40" si="2">(H18+I18)*G18</f>
        <v>1.6014566831776052E-2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Inputdaten'!BL14/1000000</f>
        <v>0</v>
      </c>
      <c r="I19" s="21">
        <f>' Inputdaten'!BM14/1000000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Inputdaten'!BL15/1000000</f>
        <v>0</v>
      </c>
      <c r="I20" s="21">
        <f>' Inputdaten'!BM15/1000000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Inputdaten'!BL16/1000000</f>
        <v>0</v>
      </c>
      <c r="I21" s="21">
        <f>' Inputdaten'!BM16/1000000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Inputdaten'!BL17/1000000</f>
        <v>0</v>
      </c>
      <c r="I22" s="21">
        <f>' Inputdaten'!BM17/1000000</f>
        <v>2.0527330810487256E-3</v>
      </c>
      <c r="J22" s="44">
        <f t="shared" si="2"/>
        <v>4.1054661620974512E-3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Inputdaten'!BL18/1000000</f>
        <v>0</v>
      </c>
      <c r="I23" s="21">
        <f>' Inputdaten'!BM18/1000000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Inputdaten'!BL19/1000000</f>
        <v>0</v>
      </c>
      <c r="I24" s="21">
        <f>' Inputdaten'!BM19/1000000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Inputdaten'!BL20/1000000</f>
        <v>0</v>
      </c>
      <c r="I25" s="21">
        <f>' Inputdaten'!BM20/1000000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Inputdaten'!BL21/1000000</f>
        <v>0</v>
      </c>
      <c r="I26" s="12">
        <f>' Inputdaten'!BM21/1000000</f>
        <v>6.992625298944408E-4</v>
      </c>
      <c r="J26" s="49">
        <f t="shared" si="2"/>
        <v>6.992625298944408E-4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Inputdaten'!BL22/1000</f>
        <v>0</v>
      </c>
      <c r="I27" s="37">
        <f>' Inputdaten'!BM22/1000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Inputdaten'!BL23/1000</f>
        <v>0</v>
      </c>
      <c r="I28" s="21">
        <f>' Inputdaten'!BM23/1000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Inputdaten'!BL24/1000</f>
        <v>0</v>
      </c>
      <c r="I29" s="21">
        <f>' Inputdaten'!BM24/1000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Inputdaten'!BL25/1000</f>
        <v>0</v>
      </c>
      <c r="I30" s="21">
        <f>' Inputdaten'!BM25/1000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Inputdaten'!BL26/1000</f>
        <v>0</v>
      </c>
      <c r="I31" s="21">
        <f>' Inputdaten'!BM26/1000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Inputdaten'!BL27/1000</f>
        <v>0</v>
      </c>
      <c r="I32" s="21">
        <f>' Inputdaten'!BM27/1000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Inputdaten'!BL28/1000</f>
        <v>0</v>
      </c>
      <c r="I33" s="43">
        <f>' Inputdaten'!BM28/1000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Inputdaten'!BL29/1000000</f>
        <v>0</v>
      </c>
      <c r="I34" s="33">
        <f>' Inputdaten'!BM29/1000000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Inputdaten'!BL30/1000000</f>
        <v>0</v>
      </c>
      <c r="I35" s="21">
        <f>' Inputdaten'!BM30/1000000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Inputdaten'!BL31/1000000</f>
        <v>0</v>
      </c>
      <c r="I36" s="21">
        <f>' Inputdaten'!BM31/1000000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Inputdaten'!BL32/1000000</f>
        <v>0</v>
      </c>
      <c r="I37" s="21">
        <f>' Inputdaten'!BM32/1000000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Inputdaten'!BL33/1000000</f>
        <v>0</v>
      </c>
      <c r="I38" s="21">
        <f>' Inputdaten'!BM33/1000000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Inputdaten'!BL34/1000000</f>
        <v>0</v>
      </c>
      <c r="I39" s="21">
        <f>' Inputdaten'!BM34/1000000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Inputdaten'!BL35/1000000</f>
        <v>0</v>
      </c>
      <c r="I40" s="21">
        <f>' Inputdaten'!BM35/1000000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Inputdaten'!BL36/1000000</f>
        <v>0</v>
      </c>
      <c r="I41" s="12">
        <f>' Inputdaten'!BM36/1000000</f>
        <v>0.91272630716253522</v>
      </c>
      <c r="J41" s="49">
        <f>(H41+I41)*G41</f>
        <v>0.91272630716253522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4"/>
      <c r="E42" s="69" t="s">
        <v>98</v>
      </c>
      <c r="F42" s="70">
        <v>18.100000000000001</v>
      </c>
      <c r="G42" s="169">
        <v>3</v>
      </c>
      <c r="H42" s="37">
        <f>' Inputdaten'!BL37/1000</f>
        <v>0</v>
      </c>
      <c r="I42" s="37">
        <f>' Inputdaten'!BM37/1000</f>
        <v>1.7804125641575068</v>
      </c>
      <c r="J42" s="78">
        <f>(H42+I42)*G42</f>
        <v>5.3412376924725207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Inputdaten'!BL38/1000</f>
        <v>0</v>
      </c>
      <c r="I43" s="21">
        <f>' Inputdaten'!BM38/1000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Inputdaten'!BL39/1000</f>
        <v>0</v>
      </c>
      <c r="I44" s="33">
        <f>' Inputdaten'!BM39/1000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Inputdaten'!BL40/1000</f>
        <v>0</v>
      </c>
      <c r="I45" s="33">
        <f>' Inputdaten'!BM40/1000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Inputdaten'!BL41/1000</f>
        <v>0</v>
      </c>
      <c r="I46" s="33">
        <f>' Inputdaten'!BM41/1000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Inputdaten'!BL42/1000</f>
        <v>0</v>
      </c>
      <c r="I47" s="33">
        <f>' Inputdaten'!BM42/1000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Inputdaten'!BL43/1000</f>
        <v>0</v>
      </c>
      <c r="I48" s="51">
        <f>' Inputdaten'!BM43/1000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2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Inputdaten'!BO1</f>
        <v>Mehrzweckspeicher Gorner</v>
      </c>
    </row>
    <row r="2" spans="2:12" ht="17">
      <c r="B2" s="9" t="s">
        <v>88</v>
      </c>
      <c r="C2" s="16"/>
      <c r="D2" s="18" t="s">
        <v>279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Inputdaten'!BP44</f>
        <v>1</v>
      </c>
      <c r="E4" s="199"/>
    </row>
    <row r="5" spans="2:12">
      <c r="B5" s="198"/>
      <c r="C5" s="27" t="s">
        <v>266</v>
      </c>
      <c r="D5" s="28">
        <f>' Inputdaten'!BO44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Inputdaten'!BO3/1000000</f>
        <v>0</v>
      </c>
      <c r="I8" s="37">
        <f>' Inputdaten'!BP3/1000000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Inputdaten'!BO4/1000000</f>
        <v>0</v>
      </c>
      <c r="I9" s="21">
        <f>' Inputdaten'!BP4/1000000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Inputdaten'!BO5/1000000</f>
        <v>0</v>
      </c>
      <c r="I10" s="21">
        <f>' Inputdaten'!BP5/1000000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Inputdaten'!BO6/1000000</f>
        <v>0</v>
      </c>
      <c r="I11" s="21">
        <f>' Inputdaten'!BP6/1000000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Inputdaten'!BO7/1000000</f>
        <v>0</v>
      </c>
      <c r="I12" s="21">
        <f>' Inputdaten'!BP7/1000000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Inputdaten'!BO8/1000000</f>
        <v>0</v>
      </c>
      <c r="I13" s="21">
        <f>' Inputdaten'!BP8/1000000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Inputdaten'!BO9/1000000</f>
        <v>0</v>
      </c>
      <c r="I14" s="21">
        <f>' Inputdaten'!BP9/1000000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Inputdaten'!BO10/1000000</f>
        <v>0</v>
      </c>
      <c r="I15" s="21">
        <f>' Inputdaten'!BP10/1000000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Inputdaten'!BO12/1000000</f>
        <v>0</v>
      </c>
      <c r="I17" s="33">
        <f>' Inputdaten'!BP12/1000000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Inputdaten'!BO13/1000000</f>
        <v>0</v>
      </c>
      <c r="I18" s="21">
        <f>' Inputdaten'!BP13/1000000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Inputdaten'!BO14/1000000</f>
        <v>0</v>
      </c>
      <c r="I19" s="21">
        <f>' Inputdaten'!BP14/1000000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Inputdaten'!BO15/1000000</f>
        <v>0</v>
      </c>
      <c r="I20" s="21">
        <f>' Inputdaten'!BP15/1000000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Inputdaten'!BO16/1000000</f>
        <v>0</v>
      </c>
      <c r="I21" s="21">
        <f>' Inputdaten'!BP16/1000000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Inputdaten'!BO17/1000000</f>
        <v>0</v>
      </c>
      <c r="I22" s="21">
        <f>' Inputdaten'!BP17/1000000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Inputdaten'!BO18/1000000</f>
        <v>0</v>
      </c>
      <c r="I23" s="21">
        <f>' Inputdaten'!BP18/1000000</f>
        <v>0</v>
      </c>
      <c r="J23" s="87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Inputdaten'!BO19/1000000</f>
        <v>5.0398874604493722E-2</v>
      </c>
      <c r="I24" s="21">
        <f>' Inputdaten'!BP19/1000000</f>
        <v>0</v>
      </c>
      <c r="J24" s="87">
        <f t="shared" si="2"/>
        <v>5.0398874604493722E-2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Inputdaten'!BO20/1000000</f>
        <v>0</v>
      </c>
      <c r="I25" s="21">
        <f>' Inputdaten'!BP20/1000000</f>
        <v>0</v>
      </c>
      <c r="J25" s="87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Inputdaten'!BO21/1000000</f>
        <v>2.8607177884531567E-2</v>
      </c>
      <c r="I26" s="12">
        <f>' Inputdaten'!BP21/1000000</f>
        <v>2.2911596405614141</v>
      </c>
      <c r="J26" s="89">
        <f t="shared" si="2"/>
        <v>2.3197668184459457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Inputdaten'!BO22/1000</f>
        <v>0</v>
      </c>
      <c r="I27" s="37">
        <f>' Inputdaten'!BP22/1000</f>
        <v>0</v>
      </c>
      <c r="J27" s="95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Inputdaten'!BO23/1000</f>
        <v>0</v>
      </c>
      <c r="I28" s="21">
        <f>' Inputdaten'!BP23/1000</f>
        <v>0</v>
      </c>
      <c r="J28" s="87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Inputdaten'!BO24/1000</f>
        <v>0</v>
      </c>
      <c r="I29" s="21">
        <f>' Inputdaten'!BP24/1000</f>
        <v>0</v>
      </c>
      <c r="J29" s="87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Inputdaten'!BO25/1000</f>
        <v>0</v>
      </c>
      <c r="I30" s="21">
        <f>' Inputdaten'!BP25/1000</f>
        <v>0</v>
      </c>
      <c r="J30" s="87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Inputdaten'!BO26/1000</f>
        <v>0</v>
      </c>
      <c r="I31" s="21">
        <f>' Inputdaten'!BP26/1000</f>
        <v>0</v>
      </c>
      <c r="J31" s="87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Inputdaten'!BO27/1000</f>
        <v>0.63653517954676231</v>
      </c>
      <c r="I32" s="21">
        <f>' Inputdaten'!BP27/1000</f>
        <v>0</v>
      </c>
      <c r="J32" s="87">
        <f t="shared" si="2"/>
        <v>2.5461407181870492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Inputdaten'!BO28/1000</f>
        <v>0</v>
      </c>
      <c r="I33" s="43">
        <f>' Inputdaten'!BP28/1000</f>
        <v>0</v>
      </c>
      <c r="J33" s="96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Inputdaten'!BO29/1000000</f>
        <v>7.9006052489025286E-2</v>
      </c>
      <c r="I34" s="33">
        <f>' Inputdaten'!BP29/1000000</f>
        <v>2.2911596405614141</v>
      </c>
      <c r="J34" s="86">
        <f t="shared" si="2"/>
        <v>7.110497079151318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Inputdaten'!BO30/1000000</f>
        <v>0</v>
      </c>
      <c r="I35" s="21">
        <f>' Inputdaten'!BP30/1000000</f>
        <v>0</v>
      </c>
      <c r="J35" s="87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Inputdaten'!BO31/1000000</f>
        <v>0</v>
      </c>
      <c r="I36" s="21">
        <f>' Inputdaten'!BP31/1000000</f>
        <v>0</v>
      </c>
      <c r="J36" s="87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Inputdaten'!BO32/1000000</f>
        <v>0</v>
      </c>
      <c r="I37" s="21">
        <f>' Inputdaten'!BP32/1000000</f>
        <v>0</v>
      </c>
      <c r="J37" s="87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Inputdaten'!BO33/1000000</f>
        <v>0</v>
      </c>
      <c r="I38" s="21">
        <f>' Inputdaten'!BP33/1000000</f>
        <v>0</v>
      </c>
      <c r="J38" s="87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Inputdaten'!BO34/1000000</f>
        <v>0</v>
      </c>
      <c r="I39" s="21">
        <f>' Inputdaten'!BP34/1000000</f>
        <v>0</v>
      </c>
      <c r="J39" s="87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Inputdaten'!BO35/1000000</f>
        <v>0</v>
      </c>
      <c r="I40" s="21">
        <f>' Inputdaten'!BP35/1000000</f>
        <v>0</v>
      </c>
      <c r="J40" s="87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Inputdaten'!BO36/1000000</f>
        <v>0</v>
      </c>
      <c r="I41" s="12">
        <f>' Inputdaten'!BP36/1000000</f>
        <v>0</v>
      </c>
      <c r="J41" s="8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Inputdaten'!BO37/1000</f>
        <v>1.542596825596066</v>
      </c>
      <c r="I42" s="37">
        <f>' Inputdaten'!BP37/1000</f>
        <v>13.340545262226138</v>
      </c>
      <c r="J42" s="95">
        <f>SUM(H42:I42)*3</f>
        <v>44.649426263466609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Inputdaten'!BO38/1000</f>
        <v>1.5682106913213808E-2</v>
      </c>
      <c r="I43" s="21">
        <f>' Inputdaten'!BP38/1000</f>
        <v>0</v>
      </c>
      <c r="J43" s="92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Inputdaten'!BO39/1000</f>
        <v>0</v>
      </c>
      <c r="I44" s="33">
        <f>' Inputdaten'!BP39/1000</f>
        <v>0</v>
      </c>
      <c r="J44" s="92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Inputdaten'!BO40/1000</f>
        <v>0</v>
      </c>
      <c r="I45" s="33">
        <f>' Inputdaten'!BP40/1000</f>
        <v>0</v>
      </c>
      <c r="J45" s="92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Inputdaten'!BO41/1000</f>
        <v>0</v>
      </c>
      <c r="I46" s="33">
        <f>' Inputdaten'!BP41/1000</f>
        <v>0</v>
      </c>
      <c r="J46" s="92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Inputdaten'!BO42/1000</f>
        <v>0</v>
      </c>
      <c r="I47" s="33">
        <f>' Inputdaten'!BP42/1000</f>
        <v>0</v>
      </c>
      <c r="J47" s="92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Inputdaten'!BO43/1000</f>
        <v>0</v>
      </c>
      <c r="I48" s="51">
        <f>' Inputdaten'!BP43/1000</f>
        <v>0</v>
      </c>
      <c r="J48" s="94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1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Inputdaten'!BR1</f>
        <v>Lago del Sambuco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SUM(' Inputdaten'!BS44)</f>
        <v>1</v>
      </c>
      <c r="E4" s="199"/>
    </row>
    <row r="5" spans="2:12">
      <c r="B5" s="198"/>
      <c r="C5" s="27" t="s">
        <v>266</v>
      </c>
      <c r="D5" s="28">
        <f>' Inputdaten'!BR44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Inputdaten'!BR3/1000000</f>
        <v>0</v>
      </c>
      <c r="I8" s="37">
        <f>' Inputdaten'!BS3/1000000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Inputdaten'!BR4/1000000</f>
        <v>0</v>
      </c>
      <c r="I9" s="21">
        <f>' Inputdaten'!BS4/1000000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Inputdaten'!BR5/1000000</f>
        <v>0</v>
      </c>
      <c r="I10" s="21">
        <f>' Inputdaten'!BS5/1000000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Inputdaten'!BR6/1000000</f>
        <v>0</v>
      </c>
      <c r="I11" s="21">
        <f>' Inputdaten'!BS6/1000000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Inputdaten'!BR7/1000000</f>
        <v>0</v>
      </c>
      <c r="I12" s="21">
        <f>' Inputdaten'!BS7/1000000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Inputdaten'!BR8/1000000</f>
        <v>0</v>
      </c>
      <c r="I13" s="21">
        <f>' Inputdaten'!BS8/1000000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Inputdaten'!BR9/1000000</f>
        <v>0</v>
      </c>
      <c r="I14" s="21">
        <f>' Inputdaten'!BS9/1000000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Inputdaten'!BR10/1000000</f>
        <v>0</v>
      </c>
      <c r="I15" s="21">
        <f>' Inputdaten'!BS10/1000000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Inputdaten'!BR12/1000000</f>
        <v>0</v>
      </c>
      <c r="I17" s="33">
        <f>' Inputdaten'!BS12/1000000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Inputdaten'!BR13/1000000</f>
        <v>0</v>
      </c>
      <c r="I18" s="21">
        <f>' Inputdaten'!BS13/1000000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Inputdaten'!BR14/1000000</f>
        <v>0</v>
      </c>
      <c r="I19" s="21">
        <f>' Inputdaten'!BS14/1000000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Inputdaten'!BR15/1000000</f>
        <v>0</v>
      </c>
      <c r="I20" s="21">
        <f>' Inputdaten'!BS15/1000000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Inputdaten'!BR16/1000000</f>
        <v>0</v>
      </c>
      <c r="I21" s="21">
        <f>' Inputdaten'!BS16/1000000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Inputdaten'!BR17/1000000</f>
        <v>0</v>
      </c>
      <c r="I22" s="21">
        <f>' Inputdaten'!BS17/1000000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Inputdaten'!BR18/1000000</f>
        <v>0</v>
      </c>
      <c r="I23" s="21">
        <f>' Inputdaten'!BS18/1000000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Inputdaten'!BR19/1000000</f>
        <v>0</v>
      </c>
      <c r="I24" s="21">
        <f>' Inputdaten'!BS19/1000000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Inputdaten'!BR20/1000000</f>
        <v>0</v>
      </c>
      <c r="I25" s="21">
        <f>' Inputdaten'!BS20/1000000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Inputdaten'!BR21/1000000</f>
        <v>0</v>
      </c>
      <c r="I26" s="12">
        <f>' Inputdaten'!BS21/1000000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Inputdaten'!BR22/1000</f>
        <v>0</v>
      </c>
      <c r="I27" s="37">
        <f>' Inputdaten'!BS22/1000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Inputdaten'!BR23/1000</f>
        <v>0</v>
      </c>
      <c r="I28" s="21">
        <f>' Inputdaten'!BS23/1000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Inputdaten'!BR24/1000</f>
        <v>0</v>
      </c>
      <c r="I29" s="21">
        <f>' Inputdaten'!BS24/1000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Inputdaten'!BR25/1000</f>
        <v>0</v>
      </c>
      <c r="I30" s="21">
        <f>' Inputdaten'!BS25/1000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Inputdaten'!BR26/1000</f>
        <v>0</v>
      </c>
      <c r="I31" s="21">
        <f>' Inputdaten'!BS26/1000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Inputdaten'!BR27/1000</f>
        <v>0</v>
      </c>
      <c r="I32" s="21">
        <f>' Inputdaten'!BS27/1000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Inputdaten'!BR28/1000</f>
        <v>0</v>
      </c>
      <c r="I33" s="43">
        <f>' Inputdaten'!BS28/1000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Inputdaten'!BR29/1000000</f>
        <v>0</v>
      </c>
      <c r="I34" s="33">
        <f>' Inputdaten'!BS29/1000000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Inputdaten'!BR30/1000000</f>
        <v>0</v>
      </c>
      <c r="I35" s="21">
        <f>' Inputdaten'!BS30/1000000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Inputdaten'!BR31/1000000</f>
        <v>0</v>
      </c>
      <c r="I36" s="21">
        <f>' Inputdaten'!BS31/1000000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Inputdaten'!BR32/1000000</f>
        <v>0</v>
      </c>
      <c r="I37" s="21">
        <f>' Inputdaten'!BS32/1000000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Inputdaten'!BR33/1000000</f>
        <v>0</v>
      </c>
      <c r="I38" s="21">
        <f>' Inputdaten'!BS33/1000000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Inputdaten'!BR34/1000000</f>
        <v>0</v>
      </c>
      <c r="I39" s="21">
        <f>' Inputdaten'!BS34/1000000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Inputdaten'!BR35/1000000</f>
        <v>0</v>
      </c>
      <c r="I40" s="21">
        <f>' Inputdaten'!BS35/1000000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Inputdaten'!BR36/1000000</f>
        <v>0</v>
      </c>
      <c r="I41" s="12">
        <f>' Inputdaten'!BS36/1000000</f>
        <v>2.4712147117572216E-2</v>
      </c>
      <c r="J41" s="49">
        <f>(H41+I41)*G41</f>
        <v>2.4712147117572216E-2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Inputdaten'!BR37/1000</f>
        <v>0</v>
      </c>
      <c r="I42" s="37">
        <f>' Inputdaten'!BS37/1000</f>
        <v>0.21014661807988605</v>
      </c>
      <c r="J42" s="78">
        <f>(H42+I42)*G42</f>
        <v>0.63043985423965809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Inputdaten'!BR38/1000</f>
        <v>0</v>
      </c>
      <c r="I43" s="21">
        <f>' Inputdaten'!BS38/1000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Inputdaten'!BR39/1000</f>
        <v>0</v>
      </c>
      <c r="I44" s="33">
        <f>' Inputdaten'!BS39/1000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Inputdaten'!BR40/1000</f>
        <v>0</v>
      </c>
      <c r="I45" s="33">
        <f>' Inputdaten'!BS40/1000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Inputdaten'!BR41/1000</f>
        <v>0</v>
      </c>
      <c r="I46" s="33">
        <f>' Inputdaten'!BS41/1000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Inputdaten'!BR42/1000</f>
        <v>0</v>
      </c>
      <c r="I47" s="33">
        <f>' Inputdaten'!BS42/1000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Inputdaten'!BR43/1000</f>
        <v>0</v>
      </c>
      <c r="I48" s="51">
        <f>' Inputdaten'!BS43/1000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0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Inputdaten'!BU1</f>
        <v>Reichenau-Mastrils</v>
      </c>
    </row>
    <row r="2" spans="2:12" ht="17">
      <c r="B2" s="9" t="s">
        <v>88</v>
      </c>
      <c r="C2" s="16"/>
      <c r="D2" s="64" t="s">
        <v>278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Inputdaten'!BV44</f>
        <v>0</v>
      </c>
      <c r="E4" s="199"/>
    </row>
    <row r="5" spans="2:12">
      <c r="B5" s="198"/>
      <c r="C5" s="27" t="s">
        <v>266</v>
      </c>
      <c r="D5" s="28">
        <f>' Inputdaten'!BU44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Inputdaten'!BU3/1000000</f>
        <v>1.5622821578189989E-3</v>
      </c>
      <c r="I8" s="37">
        <f>' Inputdaten'!BV3/1000000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Inputdaten'!BU4/1000000</f>
        <v>2.4295022792818193</v>
      </c>
      <c r="I9" s="21">
        <f>' Inputdaten'!BV4/1000000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Inputdaten'!BU5/1000000</f>
        <v>0</v>
      </c>
      <c r="I10" s="21">
        <f>' Inputdaten'!BV5/1000000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Inputdaten'!BU6/1000000</f>
        <v>0</v>
      </c>
      <c r="I11" s="21">
        <f>' Inputdaten'!BV6/1000000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Inputdaten'!BU7/1000000</f>
        <v>0</v>
      </c>
      <c r="I12" s="21">
        <f>' Inputdaten'!BV7/1000000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Inputdaten'!BU8/1000000</f>
        <v>0</v>
      </c>
      <c r="I13" s="21">
        <f>' Inputdaten'!BV8/1000000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Inputdaten'!BU9/1000000</f>
        <v>0</v>
      </c>
      <c r="I14" s="21">
        <f>' Inputdaten'!BV9/1000000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Inputdaten'!BU10/1000000</f>
        <v>0</v>
      </c>
      <c r="I15" s="21">
        <f>' Inputdaten'!BV10/1000000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28" t="str">
        <f>Gesamtbewertung!I2</f>
        <v>Beeinträchtigung von wertvollen Lebensräumen</v>
      </c>
      <c r="C17" s="229">
        <v>5</v>
      </c>
      <c r="D17" s="231" t="s">
        <v>261</v>
      </c>
      <c r="E17" s="31" t="s">
        <v>29</v>
      </c>
      <c r="F17" s="32">
        <v>5.0999999999999996</v>
      </c>
      <c r="G17" s="65">
        <v>0.75</v>
      </c>
      <c r="H17" s="33">
        <f>' Inputdaten'!BU12/1000000</f>
        <v>1.5622821578189989E-3</v>
      </c>
      <c r="I17" s="33">
        <f>' Inputdaten'!BV12/1000000</f>
        <v>0</v>
      </c>
      <c r="J17" s="50">
        <f>(H17+I17)*G17</f>
        <v>1.1717116183642491E-3</v>
      </c>
    </row>
    <row r="18" spans="2:12" ht="18">
      <c r="B18" s="228"/>
      <c r="C18" s="230"/>
      <c r="D18" s="232"/>
      <c r="E18" s="29" t="s">
        <v>4</v>
      </c>
      <c r="F18" s="30">
        <v>5.2</v>
      </c>
      <c r="G18" s="66">
        <v>0.75</v>
      </c>
      <c r="H18" s="21">
        <f>' Inputdaten'!BU13/1000000</f>
        <v>2.4295022792818193</v>
      </c>
      <c r="I18" s="21">
        <f>' Inputdaten'!BV13/1000000</f>
        <v>0</v>
      </c>
      <c r="J18" s="44">
        <f t="shared" ref="J18:J40" si="2">(H18+I18)*G18</f>
        <v>1.8221267094613645</v>
      </c>
      <c r="L18" s="11"/>
    </row>
    <row r="19" spans="2:12" ht="16" customHeight="1">
      <c r="B19" s="228"/>
      <c r="C19" s="230"/>
      <c r="D19" s="232"/>
      <c r="E19" s="29" t="s">
        <v>5</v>
      </c>
      <c r="F19" s="30">
        <v>5.3</v>
      </c>
      <c r="G19" s="66">
        <v>0.75</v>
      </c>
      <c r="H19" s="21">
        <f>' Inputdaten'!BU14/1000000</f>
        <v>0</v>
      </c>
      <c r="I19" s="21">
        <f>' Inputdaten'!BV14/1000000</f>
        <v>0</v>
      </c>
      <c r="J19" s="44">
        <f t="shared" si="2"/>
        <v>0</v>
      </c>
      <c r="L19" s="11"/>
    </row>
    <row r="20" spans="2:12" ht="33" customHeight="1">
      <c r="B20" s="228"/>
      <c r="C20" s="230"/>
      <c r="D20" s="232"/>
      <c r="E20" s="29" t="s">
        <v>8</v>
      </c>
      <c r="F20" s="30">
        <v>5.4</v>
      </c>
      <c r="G20" s="66">
        <v>0.75</v>
      </c>
      <c r="H20" s="21">
        <f>' Inputdaten'!BU15/1000000</f>
        <v>0</v>
      </c>
      <c r="I20" s="21">
        <f>' Inputdaten'!BV15/1000000</f>
        <v>0</v>
      </c>
      <c r="J20" s="44">
        <f t="shared" si="2"/>
        <v>0</v>
      </c>
      <c r="L20" s="11"/>
    </row>
    <row r="21" spans="2:12" ht="12.75" customHeight="1">
      <c r="B21" s="228"/>
      <c r="C21" s="230">
        <v>6</v>
      </c>
      <c r="D21" s="232" t="s">
        <v>78</v>
      </c>
      <c r="E21" s="29" t="s">
        <v>27</v>
      </c>
      <c r="F21" s="30">
        <v>6.1</v>
      </c>
      <c r="G21" s="66">
        <v>0.5</v>
      </c>
      <c r="H21" s="21">
        <f>' Inputdaten'!BU16/1000000</f>
        <v>0</v>
      </c>
      <c r="I21" s="21">
        <f>' Inputdaten'!BV16/1000000</f>
        <v>0</v>
      </c>
      <c r="J21" s="44">
        <f t="shared" si="2"/>
        <v>0</v>
      </c>
    </row>
    <row r="22" spans="2:12" ht="14">
      <c r="B22" s="228"/>
      <c r="C22" s="230"/>
      <c r="D22" s="232"/>
      <c r="E22" s="29" t="s">
        <v>32</v>
      </c>
      <c r="F22" s="30">
        <v>6.2</v>
      </c>
      <c r="G22" s="66">
        <v>0.5</v>
      </c>
      <c r="H22" s="21">
        <f>' Inputdaten'!BU17/1000000</f>
        <v>2.1538425351748963E-4</v>
      </c>
      <c r="I22" s="21">
        <f>' Inputdaten'!BV17/1000000</f>
        <v>0</v>
      </c>
      <c r="J22" s="44">
        <f t="shared" si="2"/>
        <v>1.0769212675874482E-4</v>
      </c>
    </row>
    <row r="23" spans="2:12" ht="16" customHeight="1">
      <c r="B23" s="228"/>
      <c r="C23" s="233">
        <v>7</v>
      </c>
      <c r="D23" s="235" t="s">
        <v>273</v>
      </c>
      <c r="E23" s="29" t="s">
        <v>10</v>
      </c>
      <c r="F23" s="30">
        <v>7.1</v>
      </c>
      <c r="G23" s="66">
        <v>0.25</v>
      </c>
      <c r="H23" s="21">
        <f>' Inputdaten'!BU18/1000000</f>
        <v>3.237413910111969E-3</v>
      </c>
      <c r="I23" s="21">
        <f>' Inputdaten'!BV18/1000000</f>
        <v>0</v>
      </c>
      <c r="J23" s="44">
        <f t="shared" si="2"/>
        <v>8.0935347752799226E-4</v>
      </c>
    </row>
    <row r="24" spans="2:12" ht="14">
      <c r="B24" s="228"/>
      <c r="C24" s="234"/>
      <c r="D24" s="236"/>
      <c r="E24" s="29" t="s">
        <v>11</v>
      </c>
      <c r="F24" s="30">
        <v>7.2</v>
      </c>
      <c r="G24" s="66">
        <v>0.25</v>
      </c>
      <c r="H24" s="21">
        <f>' Inputdaten'!BU19/1000000</f>
        <v>0</v>
      </c>
      <c r="I24" s="21">
        <f>' Inputdaten'!BV19/1000000</f>
        <v>0</v>
      </c>
      <c r="J24" s="44">
        <f t="shared" si="2"/>
        <v>0</v>
      </c>
    </row>
    <row r="25" spans="2:12" ht="18">
      <c r="B25" s="228"/>
      <c r="C25" s="234"/>
      <c r="D25" s="236"/>
      <c r="E25" s="29" t="s">
        <v>33</v>
      </c>
      <c r="F25" s="30">
        <v>7.3</v>
      </c>
      <c r="G25" s="66">
        <v>0.25</v>
      </c>
      <c r="H25" s="21">
        <f>' Inputdaten'!BU20/1000000</f>
        <v>0</v>
      </c>
      <c r="I25" s="21">
        <f>' Inputdaten'!BV20/1000000</f>
        <v>0</v>
      </c>
      <c r="J25" s="44">
        <f t="shared" si="2"/>
        <v>0</v>
      </c>
      <c r="L25" s="11"/>
    </row>
    <row r="26" spans="2:12" ht="19" thickBot="1">
      <c r="B26" s="228"/>
      <c r="C26" s="234"/>
      <c r="D26" s="236"/>
      <c r="E26" s="48" t="s">
        <v>97</v>
      </c>
      <c r="F26" s="47">
        <v>7.4</v>
      </c>
      <c r="G26" s="67">
        <v>0.25</v>
      </c>
      <c r="H26" s="12">
        <f>' Inputdaten'!BU21/1000000</f>
        <v>0</v>
      </c>
      <c r="I26" s="12">
        <f>' Inputdaten'!BV21/1000000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Inputdaten'!BU22/1000</f>
        <v>0</v>
      </c>
      <c r="I27" s="37">
        <f>' Inputdaten'!BV22/1000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Inputdaten'!BU23/1000</f>
        <v>0</v>
      </c>
      <c r="I28" s="21">
        <f>' Inputdaten'!BV23/1000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Inputdaten'!BU24/1000</f>
        <v>8.1308534650220086</v>
      </c>
      <c r="I29" s="21">
        <f>' Inputdaten'!BV24/1000</f>
        <v>0</v>
      </c>
      <c r="J29" s="44">
        <f t="shared" si="2"/>
        <v>32.523413860088034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Inputdaten'!BU25/1000</f>
        <v>0</v>
      </c>
      <c r="I30" s="21">
        <f>' Inputdaten'!BV25/1000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Inputdaten'!BU26/1000</f>
        <v>0</v>
      </c>
      <c r="I31" s="21">
        <f>' Inputdaten'!BV26/1000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Inputdaten'!BU27/1000</f>
        <v>17.957745865986535</v>
      </c>
      <c r="I32" s="21">
        <f>' Inputdaten'!BV27/1000</f>
        <v>0</v>
      </c>
      <c r="J32" s="44">
        <f t="shared" si="2"/>
        <v>71.83098346394614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Inputdaten'!BU28/1000</f>
        <v>0</v>
      </c>
      <c r="I33" s="43">
        <f>' Inputdaten'!BV28/1000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Inputdaten'!BU29/1000000</f>
        <v>0</v>
      </c>
      <c r="I34" s="33">
        <f>' Inputdaten'!BV29/1000000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Inputdaten'!BU30/1000000</f>
        <v>0</v>
      </c>
      <c r="I35" s="21">
        <f>' Inputdaten'!BV30/1000000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Inputdaten'!BU31/1000000</f>
        <v>0</v>
      </c>
      <c r="I36" s="21">
        <f>' Inputdaten'!BV31/1000000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Inputdaten'!BU32/1000000</f>
        <v>0</v>
      </c>
      <c r="I37" s="21">
        <f>' Inputdaten'!BV32/1000000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Inputdaten'!BU33/1000000</f>
        <v>0</v>
      </c>
      <c r="I38" s="21">
        <f>' Inputdaten'!BV33/1000000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Inputdaten'!BU34/1000000</f>
        <v>0</v>
      </c>
      <c r="I39" s="21">
        <f>' Inputdaten'!BV34/1000000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Inputdaten'!BU35/1000000</f>
        <v>0</v>
      </c>
      <c r="I40" s="21">
        <f>' Inputdaten'!BV35/1000000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Inputdaten'!BU36/1000000</f>
        <v>1.0768501790492566</v>
      </c>
      <c r="I41" s="12">
        <f>' Inputdaten'!BV36/1000000</f>
        <v>0</v>
      </c>
      <c r="J41" s="49">
        <f>(H41+I41)*G41</f>
        <v>1.0768501790492566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0.75</v>
      </c>
      <c r="H42" s="37">
        <f>' Inputdaten'!BU37/1000</f>
        <v>21.50911137957435</v>
      </c>
      <c r="I42" s="37">
        <f>' Inputdaten'!BV37/1000</f>
        <v>0</v>
      </c>
      <c r="J42" s="78">
        <f>(H42+I42)*G42</f>
        <v>16.131833534680762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66" t="s">
        <v>281</v>
      </c>
      <c r="H43" s="33">
        <f>' Inputdaten'!BU38/1000</f>
        <v>4.3718636749039703</v>
      </c>
      <c r="I43" s="21">
        <f>' Inputdaten'!BV38/1000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66"/>
      <c r="H44" s="33">
        <f>' Inputdaten'!BU39/1000</f>
        <v>8.7193203342777252</v>
      </c>
      <c r="I44" s="33">
        <f>' Inputdaten'!BV39/1000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66"/>
      <c r="H45" s="33">
        <f>' Inputdaten'!BU40/1000</f>
        <v>4.9234542955503384</v>
      </c>
      <c r="I45" s="33">
        <f>' Inputdaten'!BV40/1000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66">
        <v>2</v>
      </c>
      <c r="H46" s="33">
        <f>' Inputdaten'!BU41/1000</f>
        <v>8.1308534573594393</v>
      </c>
      <c r="I46" s="33">
        <f>' Inputdaten'!BV41/1000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66">
        <v>1</v>
      </c>
      <c r="H47" s="33">
        <f>' Inputdaten'!BU42/1000</f>
        <v>8.3160873488735998</v>
      </c>
      <c r="I47" s="33">
        <f>' Inputdaten'!BV42/1000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68">
        <v>2</v>
      </c>
      <c r="H48" s="51">
        <f>' Inputdaten'!BU43/1000</f>
        <v>0</v>
      </c>
      <c r="I48" s="51">
        <f>' Inputdaten'!BV43/1000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9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Inputdaten'!BX1</f>
        <v>Gougra (Lac de Moiry)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Inputdaten'!BY44</f>
        <v>1</v>
      </c>
      <c r="E4" s="199"/>
    </row>
    <row r="5" spans="2:12">
      <c r="B5" s="198"/>
      <c r="C5" s="27" t="s">
        <v>266</v>
      </c>
      <c r="D5" s="28">
        <f>' Inputdaten'!BX44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Inputdaten'!BX3/1000000</f>
        <v>0</v>
      </c>
      <c r="I8" s="37">
        <f>' Inputdaten'!BY3/1000000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Inputdaten'!BX4/1000000</f>
        <v>0</v>
      </c>
      <c r="I9" s="21">
        <f>' Inputdaten'!BY4/1000000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Inputdaten'!BX5/1000000</f>
        <v>0</v>
      </c>
      <c r="I10" s="21">
        <f>' Inputdaten'!BY5/1000000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Inputdaten'!BX6/1000000</f>
        <v>0</v>
      </c>
      <c r="I11" s="21">
        <f>' Inputdaten'!BY6/1000000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Inputdaten'!BX7/1000000</f>
        <v>0</v>
      </c>
      <c r="I12" s="21">
        <f>' Inputdaten'!BY7/1000000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Inputdaten'!BX8/1000000</f>
        <v>0</v>
      </c>
      <c r="I13" s="21">
        <f>' Inputdaten'!BY8/1000000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Inputdaten'!BX9/1000000</f>
        <v>0</v>
      </c>
      <c r="I14" s="21">
        <f>' Inputdaten'!BY9/1000000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Inputdaten'!BX10/1000000</f>
        <v>0</v>
      </c>
      <c r="I15" s="21">
        <f>' Inputdaten'!BY10/1000000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Inputdaten'!BX12/1000000</f>
        <v>0</v>
      </c>
      <c r="I17" s="33">
        <f>' Inputdaten'!BY12/1000000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Inputdaten'!BX13/1000000</f>
        <v>0</v>
      </c>
      <c r="I18" s="21">
        <f>' Inputdaten'!BY13/1000000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Inputdaten'!BX14/1000000</f>
        <v>0</v>
      </c>
      <c r="I19" s="21">
        <f>' Inputdaten'!BY14/1000000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Inputdaten'!BX15/1000000</f>
        <v>0</v>
      </c>
      <c r="I20" s="21">
        <f>' Inputdaten'!BY15/1000000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Inputdaten'!BX16/1000000</f>
        <v>0</v>
      </c>
      <c r="I21" s="21">
        <f>' Inputdaten'!BY16/1000000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Inputdaten'!BX17/1000000</f>
        <v>0</v>
      </c>
      <c r="I22" s="21">
        <f>' Inputdaten'!BY17/1000000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Inputdaten'!BX18/1000000</f>
        <v>0</v>
      </c>
      <c r="I23" s="21">
        <f>' Inputdaten'!BY18/1000000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Inputdaten'!BX19/1000000</f>
        <v>0</v>
      </c>
      <c r="I24" s="21">
        <f>' Inputdaten'!BY19/1000000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Inputdaten'!BX20/1000000</f>
        <v>0</v>
      </c>
      <c r="I25" s="21">
        <f>' Inputdaten'!BY20/1000000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Inputdaten'!BX21/1000000</f>
        <v>0</v>
      </c>
      <c r="I26" s="12">
        <f>' Inputdaten'!BY21/1000000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Inputdaten'!BX22/1000</f>
        <v>0</v>
      </c>
      <c r="I27" s="37">
        <f>' Inputdaten'!BY22/1000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Inputdaten'!BX23/1000</f>
        <v>0</v>
      </c>
      <c r="I28" s="21">
        <f>' Inputdaten'!BY23/1000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Inputdaten'!BX24/1000</f>
        <v>0</v>
      </c>
      <c r="I29" s="21">
        <f>' Inputdaten'!BY24/1000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Inputdaten'!BX25/1000</f>
        <v>0</v>
      </c>
      <c r="I30" s="21">
        <f>' Inputdaten'!BY25/1000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Inputdaten'!BX26/1000</f>
        <v>0</v>
      </c>
      <c r="I31" s="21">
        <f>' Inputdaten'!BY26/1000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Inputdaten'!BX27/1000</f>
        <v>0</v>
      </c>
      <c r="I32" s="21">
        <f>' Inputdaten'!BY27/1000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Inputdaten'!BX28/1000</f>
        <v>0</v>
      </c>
      <c r="I33" s="43">
        <f>' Inputdaten'!BY28/1000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Inputdaten'!BX29/1000000</f>
        <v>0</v>
      </c>
      <c r="I34" s="33">
        <f>' Inputdaten'!BY29/1000000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Inputdaten'!BX30/1000000</f>
        <v>0</v>
      </c>
      <c r="I35" s="21">
        <f>' Inputdaten'!BY30/1000000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Inputdaten'!BX31/1000000</f>
        <v>0</v>
      </c>
      <c r="I36" s="21">
        <f>' Inputdaten'!BY31/1000000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Inputdaten'!BX32/1000000</f>
        <v>0</v>
      </c>
      <c r="I37" s="21">
        <f>' Inputdaten'!BY32/1000000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Inputdaten'!BX33/1000000</f>
        <v>0</v>
      </c>
      <c r="I38" s="21">
        <f>' Inputdaten'!BY33/1000000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Inputdaten'!BX34/1000000</f>
        <v>0</v>
      </c>
      <c r="I39" s="21">
        <f>' Inputdaten'!BY34/1000000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Inputdaten'!BX35/1000000</f>
        <v>0</v>
      </c>
      <c r="I40" s="21">
        <f>' Inputdaten'!BY35/1000000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Inputdaten'!BX36/1000000</f>
        <v>0</v>
      </c>
      <c r="I41" s="12">
        <f>' Inputdaten'!BY36/1000000</f>
        <v>0.39710308069450012</v>
      </c>
      <c r="J41" s="49">
        <f>(H41+I41)*G41</f>
        <v>0.39710308069450012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Inputdaten'!BX37/1000</f>
        <v>0</v>
      </c>
      <c r="I42" s="37">
        <f>' Inputdaten'!BY37/1000</f>
        <v>1.2734207137369427</v>
      </c>
      <c r="J42" s="78">
        <f>(H42+I42)*G42</f>
        <v>3.820262141210828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Inputdaten'!BX38/1000</f>
        <v>0</v>
      </c>
      <c r="I43" s="21">
        <f>' Inputdaten'!BY38/1000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Inputdaten'!BX39/1000</f>
        <v>0</v>
      </c>
      <c r="I44" s="33">
        <f>' Inputdaten'!BY39/1000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Inputdaten'!BX40/1000</f>
        <v>0</v>
      </c>
      <c r="I45" s="33">
        <f>' Inputdaten'!BY40/1000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Inputdaten'!BX41/1000</f>
        <v>0</v>
      </c>
      <c r="I46" s="33">
        <f>' Inputdaten'!BY41/1000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Inputdaten'!BX42/1000</f>
        <v>0</v>
      </c>
      <c r="I47" s="33">
        <f>' Inputdaten'!BY42/1000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Inputdaten'!BX43/1000</f>
        <v>0</v>
      </c>
      <c r="I48" s="51">
        <f>' Inputdaten'!BY43/1000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8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Inputdaten'!CG1</f>
        <v>Chlus</v>
      </c>
    </row>
    <row r="2" spans="2:12" ht="17">
      <c r="B2" s="9" t="s">
        <v>88</v>
      </c>
      <c r="C2" s="16"/>
      <c r="D2" s="64" t="s">
        <v>278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Inputdaten'!CH44</f>
        <v>0</v>
      </c>
      <c r="E4" s="199"/>
    </row>
    <row r="5" spans="2:12">
      <c r="B5" s="198"/>
      <c r="C5" s="27" t="s">
        <v>266</v>
      </c>
      <c r="D5" s="28">
        <f>' Inputdaten'!CG44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Inputdaten'!CG3/1000000</f>
        <v>0</v>
      </c>
      <c r="I8" s="37">
        <f>' Inputdaten'!CH3/1000000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Inputdaten'!CG4/1000000</f>
        <v>1.7233021928062002</v>
      </c>
      <c r="I9" s="21">
        <f>' Inputdaten'!CH4/1000000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Inputdaten'!CG5/1000000</f>
        <v>0</v>
      </c>
      <c r="I10" s="21">
        <f>' Inputdaten'!CH5/1000000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Inputdaten'!CG6/1000000</f>
        <v>0</v>
      </c>
      <c r="I11" s="21">
        <f>' Inputdaten'!CH6/1000000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Inputdaten'!CG7/1000000</f>
        <v>0</v>
      </c>
      <c r="I12" s="21">
        <f>' Inputdaten'!CH7/1000000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Inputdaten'!CG8/1000000</f>
        <v>0</v>
      </c>
      <c r="I13" s="21">
        <f>' Inputdaten'!CH8/1000000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Inputdaten'!CG9/1000000</f>
        <v>0</v>
      </c>
      <c r="I14" s="21">
        <f>' Inputdaten'!CH9/1000000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Inputdaten'!CG10/1000000</f>
        <v>0</v>
      </c>
      <c r="I15" s="21">
        <f>' Inputdaten'!CH10/1000000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28" t="str">
        <f>Gesamtbewertung!I2</f>
        <v>Beeinträchtigung von wertvollen Lebensräumen</v>
      </c>
      <c r="C17" s="229">
        <v>5</v>
      </c>
      <c r="D17" s="231" t="s">
        <v>261</v>
      </c>
      <c r="E17" s="31" t="s">
        <v>29</v>
      </c>
      <c r="F17" s="32">
        <v>5.0999999999999996</v>
      </c>
      <c r="G17" s="65">
        <v>0.75</v>
      </c>
      <c r="H17" s="33">
        <f>' Inputdaten'!CG12/1000000</f>
        <v>0</v>
      </c>
      <c r="I17" s="33">
        <f>' Inputdaten'!CH12/1000000</f>
        <v>0</v>
      </c>
      <c r="J17" s="50">
        <f>(H17+I17)*G17</f>
        <v>0</v>
      </c>
    </row>
    <row r="18" spans="2:12" ht="18">
      <c r="B18" s="228"/>
      <c r="C18" s="230"/>
      <c r="D18" s="232"/>
      <c r="E18" s="29" t="s">
        <v>4</v>
      </c>
      <c r="F18" s="30">
        <v>5.2</v>
      </c>
      <c r="G18" s="66">
        <v>0.75</v>
      </c>
      <c r="H18" s="21">
        <f>' Inputdaten'!CG13/1000000</f>
        <v>1.7233021928062002</v>
      </c>
      <c r="I18" s="21">
        <f>' Inputdaten'!CH13/1000000</f>
        <v>0</v>
      </c>
      <c r="J18" s="44">
        <f t="shared" ref="J18:J40" si="2">(H18+I18)*G18</f>
        <v>1.2924766446046503</v>
      </c>
      <c r="L18" s="11"/>
    </row>
    <row r="19" spans="2:12" ht="16" customHeight="1">
      <c r="B19" s="228"/>
      <c r="C19" s="230"/>
      <c r="D19" s="232"/>
      <c r="E19" s="29" t="s">
        <v>5</v>
      </c>
      <c r="F19" s="30">
        <v>5.3</v>
      </c>
      <c r="G19" s="66">
        <v>0.75</v>
      </c>
      <c r="H19" s="21">
        <f>' Inputdaten'!CG14/1000000</f>
        <v>0</v>
      </c>
      <c r="I19" s="21">
        <f>' Inputdaten'!CH14/1000000</f>
        <v>0</v>
      </c>
      <c r="J19" s="44">
        <f t="shared" si="2"/>
        <v>0</v>
      </c>
      <c r="L19" s="11"/>
    </row>
    <row r="20" spans="2:12" ht="33" customHeight="1">
      <c r="B20" s="228"/>
      <c r="C20" s="230"/>
      <c r="D20" s="232"/>
      <c r="E20" s="29" t="s">
        <v>8</v>
      </c>
      <c r="F20" s="30">
        <v>5.4</v>
      </c>
      <c r="G20" s="66">
        <v>0.75</v>
      </c>
      <c r="H20" s="21">
        <f>' Inputdaten'!CG15/1000000</f>
        <v>0</v>
      </c>
      <c r="I20" s="21">
        <f>' Inputdaten'!CH15/1000000</f>
        <v>0</v>
      </c>
      <c r="J20" s="44">
        <f t="shared" si="2"/>
        <v>0</v>
      </c>
      <c r="L20" s="11"/>
    </row>
    <row r="21" spans="2:12" ht="12.75" customHeight="1">
      <c r="B21" s="228"/>
      <c r="C21" s="230">
        <v>6</v>
      </c>
      <c r="D21" s="232" t="s">
        <v>78</v>
      </c>
      <c r="E21" s="29" t="s">
        <v>27</v>
      </c>
      <c r="F21" s="30">
        <v>6.1</v>
      </c>
      <c r="G21" s="66">
        <v>0.5</v>
      </c>
      <c r="H21" s="21">
        <f>' Inputdaten'!CG16/1000000</f>
        <v>0</v>
      </c>
      <c r="I21" s="21">
        <f>' Inputdaten'!CH16/1000000</f>
        <v>0</v>
      </c>
      <c r="J21" s="44">
        <f t="shared" si="2"/>
        <v>0</v>
      </c>
    </row>
    <row r="22" spans="2:12" ht="14">
      <c r="B22" s="228"/>
      <c r="C22" s="230"/>
      <c r="D22" s="232"/>
      <c r="E22" s="29" t="s">
        <v>32</v>
      </c>
      <c r="F22" s="30">
        <v>6.2</v>
      </c>
      <c r="G22" s="66">
        <v>0.5</v>
      </c>
      <c r="H22" s="21">
        <f>' Inputdaten'!CG17/1000000</f>
        <v>0</v>
      </c>
      <c r="I22" s="21">
        <f>' Inputdaten'!CH17/1000000</f>
        <v>0</v>
      </c>
      <c r="J22" s="44">
        <f t="shared" si="2"/>
        <v>0</v>
      </c>
    </row>
    <row r="23" spans="2:12" ht="16" customHeight="1">
      <c r="B23" s="228"/>
      <c r="C23" s="233">
        <v>7</v>
      </c>
      <c r="D23" s="235" t="s">
        <v>273</v>
      </c>
      <c r="E23" s="29" t="s">
        <v>10</v>
      </c>
      <c r="F23" s="30">
        <v>7.1</v>
      </c>
      <c r="G23" s="66">
        <v>0.25</v>
      </c>
      <c r="H23" s="21">
        <f>' Inputdaten'!CG18/1000000</f>
        <v>3.3536369215975706E-2</v>
      </c>
      <c r="I23" s="21">
        <f>' Inputdaten'!CH18/1000000</f>
        <v>0</v>
      </c>
      <c r="J23" s="44">
        <f t="shared" si="2"/>
        <v>8.3840923039939265E-3</v>
      </c>
    </row>
    <row r="24" spans="2:12" ht="14">
      <c r="B24" s="228"/>
      <c r="C24" s="234"/>
      <c r="D24" s="236"/>
      <c r="E24" s="29" t="s">
        <v>11</v>
      </c>
      <c r="F24" s="30">
        <v>7.2</v>
      </c>
      <c r="G24" s="66">
        <v>0.25</v>
      </c>
      <c r="H24" s="21">
        <f>' Inputdaten'!CG19/1000000</f>
        <v>0</v>
      </c>
      <c r="I24" s="21">
        <f>' Inputdaten'!CH19/1000000</f>
        <v>0</v>
      </c>
      <c r="J24" s="44">
        <f t="shared" si="2"/>
        <v>0</v>
      </c>
    </row>
    <row r="25" spans="2:12" ht="18">
      <c r="B25" s="228"/>
      <c r="C25" s="234"/>
      <c r="D25" s="236"/>
      <c r="E25" s="29" t="s">
        <v>33</v>
      </c>
      <c r="F25" s="30">
        <v>7.3</v>
      </c>
      <c r="G25" s="66">
        <v>0.25</v>
      </c>
      <c r="H25" s="21">
        <f>' Inputdaten'!CG20/1000000</f>
        <v>0</v>
      </c>
      <c r="I25" s="21">
        <f>' Inputdaten'!CH20/1000000</f>
        <v>0</v>
      </c>
      <c r="J25" s="44">
        <f t="shared" si="2"/>
        <v>0</v>
      </c>
      <c r="L25" s="11"/>
    </row>
    <row r="26" spans="2:12" ht="19" thickBot="1">
      <c r="B26" s="228"/>
      <c r="C26" s="234"/>
      <c r="D26" s="236"/>
      <c r="E26" s="48" t="s">
        <v>97</v>
      </c>
      <c r="F26" s="47">
        <v>7.4</v>
      </c>
      <c r="G26" s="67">
        <v>0.25</v>
      </c>
      <c r="H26" s="12">
        <f>' Inputdaten'!CG21/1000000</f>
        <v>0</v>
      </c>
      <c r="I26" s="12">
        <f>' Inputdaten'!CH21/1000000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Inputdaten'!CG22/1000</f>
        <v>0</v>
      </c>
      <c r="I27" s="37">
        <f>' Inputdaten'!CH22/1000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Inputdaten'!CG23/1000</f>
        <v>0</v>
      </c>
      <c r="I28" s="21">
        <f>' Inputdaten'!CH23/1000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Inputdaten'!CG24/1000</f>
        <v>3.5329410304943076</v>
      </c>
      <c r="I29" s="21">
        <f>' Inputdaten'!CH24/1000</f>
        <v>0</v>
      </c>
      <c r="J29" s="44">
        <f t="shared" si="2"/>
        <v>14.131764121977231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Inputdaten'!CG25/1000</f>
        <v>0</v>
      </c>
      <c r="I30" s="21">
        <f>' Inputdaten'!CH25/1000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Inputdaten'!CG26/1000</f>
        <v>0</v>
      </c>
      <c r="I31" s="21">
        <f>' Inputdaten'!CH26/1000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Inputdaten'!CG27/1000</f>
        <v>10.06703420256769</v>
      </c>
      <c r="I32" s="21">
        <f>' Inputdaten'!CH27/1000</f>
        <v>0</v>
      </c>
      <c r="J32" s="44">
        <f t="shared" si="2"/>
        <v>40.268136810270761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Inputdaten'!CG28/1000</f>
        <v>0</v>
      </c>
      <c r="I33" s="43">
        <f>' Inputdaten'!CH28/1000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Inputdaten'!CG29/1000000</f>
        <v>0</v>
      </c>
      <c r="I34" s="33">
        <f>' Inputdaten'!CH29/1000000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Inputdaten'!CG30/1000000</f>
        <v>0</v>
      </c>
      <c r="I35" s="21">
        <f>' Inputdaten'!CH30/1000000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Inputdaten'!CG31/1000000</f>
        <v>0</v>
      </c>
      <c r="I36" s="21">
        <f>' Inputdaten'!CH31/1000000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Inputdaten'!CG32/1000000</f>
        <v>0.29033220957250133</v>
      </c>
      <c r="I37" s="21">
        <f>' Inputdaten'!CH32/1000000</f>
        <v>0</v>
      </c>
      <c r="J37" s="44">
        <f t="shared" si="2"/>
        <v>0.58066441914500266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Inputdaten'!CG33/1000000</f>
        <v>0</v>
      </c>
      <c r="I38" s="21">
        <f>' Inputdaten'!CH33/1000000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Inputdaten'!CG34/1000000</f>
        <v>0</v>
      </c>
      <c r="I39" s="21">
        <f>' Inputdaten'!CH34/1000000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Inputdaten'!CG35/1000000</f>
        <v>2.6956748630951752E-2</v>
      </c>
      <c r="I40" s="21">
        <f>' Inputdaten'!CH35/1000000</f>
        <v>0</v>
      </c>
      <c r="J40" s="44">
        <f t="shared" si="2"/>
        <v>2.6956748630951752E-2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Inputdaten'!CG36/1000000</f>
        <v>1.1750016888491615</v>
      </c>
      <c r="I41" s="12">
        <f>' Inputdaten'!CH36/1000000</f>
        <v>0</v>
      </c>
      <c r="J41" s="49">
        <f>(H41+I41)*G41</f>
        <v>1.1750016888491615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0.75</v>
      </c>
      <c r="H42" s="37">
        <f>' Inputdaten'!CG37/1000</f>
        <v>29.318009183905463</v>
      </c>
      <c r="I42" s="37">
        <f>' Inputdaten'!CH37/1000</f>
        <v>0</v>
      </c>
      <c r="J42" s="78">
        <f>(H42+I42)*G42</f>
        <v>21.988506887929098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66" t="s">
        <v>319</v>
      </c>
      <c r="H43" s="33">
        <f>' Inputdaten'!CG38/1000</f>
        <v>12.254370328504766</v>
      </c>
      <c r="I43" s="21">
        <f>' Inputdaten'!CH38/1000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66"/>
      <c r="H44" s="33">
        <f>' Inputdaten'!CG39/1000</f>
        <v>7.0279588387389449</v>
      </c>
      <c r="I44" s="33">
        <f>' Inputdaten'!CH39/1000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66"/>
      <c r="H45" s="33">
        <f>' Inputdaten'!CG40/1000</f>
        <v>1.90031919655627</v>
      </c>
      <c r="I45" s="33">
        <f>' Inputdaten'!CH40/1000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66">
        <v>0.75</v>
      </c>
      <c r="H46" s="33">
        <f>' Inputdaten'!CG41/1000</f>
        <v>12.538320237514206</v>
      </c>
      <c r="I46" s="33">
        <f>' Inputdaten'!CH41/1000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66">
        <v>0.5</v>
      </c>
      <c r="H47" s="33">
        <f>' Inputdaten'!CG42/1000</f>
        <v>5.1066505167052236</v>
      </c>
      <c r="I47" s="33">
        <f>' Inputdaten'!CH42/1000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68">
        <v>0.75</v>
      </c>
      <c r="H48" s="51">
        <f>' Inputdaten'!CG43/1000</f>
        <v>0</v>
      </c>
      <c r="I48" s="51">
        <f>' Inputdaten'!CH43/1000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7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Inputdaten'!CJ1</f>
        <v>Trift</v>
      </c>
      <c r="G1" s="106" t="s">
        <v>296</v>
      </c>
      <c r="H1" s="107" t="s">
        <v>297</v>
      </c>
      <c r="I1" s="107"/>
    </row>
    <row r="2" spans="2:12" ht="17">
      <c r="B2" s="9" t="s">
        <v>88</v>
      </c>
      <c r="C2" s="16"/>
      <c r="D2" s="18" t="s">
        <v>279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Inputdaten'!CK44</f>
        <v>0</v>
      </c>
      <c r="E4" s="199"/>
    </row>
    <row r="5" spans="2:12">
      <c r="B5" s="198"/>
      <c r="C5" s="27" t="s">
        <v>266</v>
      </c>
      <c r="D5" s="28">
        <f>' Inputdaten'!CJ44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Inputdaten'!CJ3/1000000</f>
        <v>0</v>
      </c>
      <c r="I8" s="37">
        <f>' Inputdaten'!CK3/1000000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Inputdaten'!CJ4/1000000</f>
        <v>0</v>
      </c>
      <c r="I9" s="21">
        <f>' Inputdaten'!CK4/1000000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Inputdaten'!CJ5/1000000</f>
        <v>0</v>
      </c>
      <c r="I10" s="21">
        <f>' Inputdaten'!CK5/1000000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Inputdaten'!CJ6/1000000</f>
        <v>0</v>
      </c>
      <c r="I11" s="21">
        <f>' Inputdaten'!CK6/1000000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Inputdaten'!CJ7/1000000</f>
        <v>0</v>
      </c>
      <c r="I12" s="21">
        <f>' Inputdaten'!CK7/1000000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Inputdaten'!CJ8/1000000</f>
        <v>0</v>
      </c>
      <c r="I13" s="21">
        <f>' Inputdaten'!CK8/1000000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105">
        <v>0</v>
      </c>
      <c r="I14" s="21">
        <f>' Inputdaten'!CK9/1000000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Inputdaten'!CJ10/1000000</f>
        <v>0</v>
      </c>
      <c r="I15" s="21">
        <f>' Inputdaten'!CK10/1000000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Inputdaten'!CJ12/1000000</f>
        <v>0</v>
      </c>
      <c r="I17" s="33">
        <f>' Inputdaten'!CK12/1000000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Inputdaten'!CJ13/1000000</f>
        <v>0</v>
      </c>
      <c r="I18" s="21">
        <f>' Inputdaten'!CK13/1000000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Inputdaten'!CJ14/1000000</f>
        <v>0</v>
      </c>
      <c r="I19" s="21">
        <f>' Inputdaten'!CK14/1000000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Inputdaten'!CJ15/1000000</f>
        <v>0</v>
      </c>
      <c r="I20" s="21">
        <f>' Inputdaten'!CK15/1000000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Inputdaten'!CJ16/1000000</f>
        <v>1.7711688359092467E-2</v>
      </c>
      <c r="I21" s="21">
        <f>' Inputdaten'!CK16/1000000</f>
        <v>0</v>
      </c>
      <c r="J21" s="44">
        <f t="shared" si="2"/>
        <v>3.5423376718184935E-2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Inputdaten'!CJ17/1000000</f>
        <v>0</v>
      </c>
      <c r="I22" s="21">
        <f>' Inputdaten'!CK17/1000000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Inputdaten'!CJ18/1000000</f>
        <v>0</v>
      </c>
      <c r="I23" s="21">
        <f>' Inputdaten'!CK18/1000000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Inputdaten'!CJ19/1000000</f>
        <v>0.11131532100199462</v>
      </c>
      <c r="I24" s="21">
        <f>' Inputdaten'!CK19/1000000</f>
        <v>3.4089138443733187E-2</v>
      </c>
      <c r="J24" s="44">
        <f t="shared" si="2"/>
        <v>0.1454044594457278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Inputdaten'!CJ20/1000000</f>
        <v>0</v>
      </c>
      <c r="I25" s="21">
        <f>' Inputdaten'!CK20/1000000</f>
        <v>0</v>
      </c>
      <c r="J25" s="87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Inputdaten'!CJ21/1000000</f>
        <v>4.0642962489968902E-3</v>
      </c>
      <c r="I26" s="12">
        <f>' Inputdaten'!CK21/1000000</f>
        <v>0.41166562712160809</v>
      </c>
      <c r="J26" s="89">
        <f t="shared" si="2"/>
        <v>0.41572992337060499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Inputdaten'!CJ22/1000</f>
        <v>0</v>
      </c>
      <c r="I27" s="37">
        <f>' Inputdaten'!CK22/1000</f>
        <v>0</v>
      </c>
      <c r="J27" s="95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Inputdaten'!CJ23/1000</f>
        <v>0</v>
      </c>
      <c r="I28" s="21">
        <f>' Inputdaten'!CK23/1000</f>
        <v>0</v>
      </c>
      <c r="J28" s="87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Inputdaten'!CJ24/1000</f>
        <v>0</v>
      </c>
      <c r="I29" s="21">
        <f>' Inputdaten'!CK24/1000</f>
        <v>0</v>
      </c>
      <c r="J29" s="87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Inputdaten'!CJ25/1000</f>
        <v>0</v>
      </c>
      <c r="I30" s="21">
        <f>' Inputdaten'!CK25/1000</f>
        <v>0</v>
      </c>
      <c r="J30" s="87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Inputdaten'!CJ26/1000</f>
        <v>0</v>
      </c>
      <c r="I31" s="21">
        <f>' Inputdaten'!CK26/1000</f>
        <v>0</v>
      </c>
      <c r="J31" s="87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Inputdaten'!CJ27/1000</f>
        <v>0</v>
      </c>
      <c r="I32" s="21">
        <f>' Inputdaten'!CK27/1000</f>
        <v>0</v>
      </c>
      <c r="J32" s="87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Inputdaten'!CJ28/1000</f>
        <v>0</v>
      </c>
      <c r="I33" s="43">
        <f>' Inputdaten'!CK28/1000</f>
        <v>0</v>
      </c>
      <c r="J33" s="96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Inputdaten'!CJ29/1000000</f>
        <v>0</v>
      </c>
      <c r="I34" s="33">
        <f>' Inputdaten'!CK29/1000000</f>
        <v>0</v>
      </c>
      <c r="J34" s="86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Inputdaten'!CJ30/1000000</f>
        <v>0</v>
      </c>
      <c r="I35" s="21">
        <f>' Inputdaten'!CK30/1000000</f>
        <v>0</v>
      </c>
      <c r="J35" s="87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Inputdaten'!CJ31/1000000</f>
        <v>0</v>
      </c>
      <c r="I36" s="21">
        <f>' Inputdaten'!CK31/1000000</f>
        <v>0</v>
      </c>
      <c r="J36" s="87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Inputdaten'!CJ32/1000000</f>
        <v>0</v>
      </c>
      <c r="I37" s="21">
        <f>' Inputdaten'!CK32/1000000</f>
        <v>0</v>
      </c>
      <c r="J37" s="87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Inputdaten'!CJ33/1000000</f>
        <v>0</v>
      </c>
      <c r="I38" s="21">
        <f>' Inputdaten'!CK33/1000000</f>
        <v>0</v>
      </c>
      <c r="J38" s="87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Inputdaten'!CJ34/1000000</f>
        <v>0</v>
      </c>
      <c r="I39" s="21">
        <f>' Inputdaten'!CK34/1000000</f>
        <v>0</v>
      </c>
      <c r="J39" s="87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Inputdaten'!CJ35/1000000</f>
        <v>0</v>
      </c>
      <c r="I40" s="21">
        <f>' Inputdaten'!CK35/1000000</f>
        <v>0</v>
      </c>
      <c r="J40" s="87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Inputdaten'!CJ36/1000000</f>
        <v>0.31069647181133531</v>
      </c>
      <c r="I41" s="12">
        <f>' Inputdaten'!CK36/1000000</f>
        <v>0.44557942032462688</v>
      </c>
      <c r="J41" s="89">
        <f>(H41+I41)*G41</f>
        <v>0.75627589213596225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Inputdaten'!CJ37/1000</f>
        <v>6.1405133147350437</v>
      </c>
      <c r="I42" s="37">
        <f>' Inputdaten'!CK37/1000</f>
        <v>2.689179549602009</v>
      </c>
      <c r="J42" s="95">
        <f>SUM(H42:I42)*G42</f>
        <v>26.489078593011158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Inputdaten'!CJ38/1000</f>
        <v>3.7672558880699394</v>
      </c>
      <c r="I43" s="21">
        <f>' Inputdaten'!CK38/1000</f>
        <v>0</v>
      </c>
      <c r="J43" s="92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Inputdaten'!CJ39/1000</f>
        <v>2.6238040058165338E-2</v>
      </c>
      <c r="I44" s="33">
        <f>' Inputdaten'!CK39/1000</f>
        <v>0</v>
      </c>
      <c r="J44" s="92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Inputdaten'!CJ40/1000</f>
        <v>0</v>
      </c>
      <c r="I45" s="33">
        <f>' Inputdaten'!CK40/1000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Inputdaten'!CJ41/1000</f>
        <v>0</v>
      </c>
      <c r="I46" s="33">
        <f>' Inputdaten'!CK41/1000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Inputdaten'!CJ42/1000</f>
        <v>0</v>
      </c>
      <c r="I47" s="33">
        <f>' Inputdaten'!CK42/1000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Inputdaten'!CJ43/1000</f>
        <v>0</v>
      </c>
      <c r="I48" s="51">
        <f>' Inputdaten'!CK43/1000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6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6"/>
  <sheetData/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B1:L49"/>
  <sheetViews>
    <sheetView tabSelected="1"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Inputdaten'!CM1</f>
        <v>Oberaarsee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Inputdaten'!CN44</f>
        <v>1</v>
      </c>
      <c r="E4" s="199"/>
    </row>
    <row r="5" spans="2:12">
      <c r="B5" s="198"/>
      <c r="C5" s="27" t="s">
        <v>266</v>
      </c>
      <c r="D5" s="28">
        <f>' Inputdaten'!CM44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Inputdaten'!CM3/1000000</f>
        <v>0</v>
      </c>
      <c r="I8" s="37">
        <f>' Inputdaten'!CN3/1000000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Inputdaten'!CM4/1000000</f>
        <v>0</v>
      </c>
      <c r="I9" s="21">
        <f>' Inputdaten'!CN4/1000000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Inputdaten'!CM5/1000000</f>
        <v>0</v>
      </c>
      <c r="I10" s="21">
        <f>' Inputdaten'!CN5/1000000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Inputdaten'!CM6/1000000</f>
        <v>0</v>
      </c>
      <c r="I11" s="21">
        <f>' Inputdaten'!CN6/1000000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Inputdaten'!CM7/1000000</f>
        <v>0</v>
      </c>
      <c r="I12" s="21">
        <f>' Inputdaten'!CN7/1000000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Inputdaten'!CM8/1000000</f>
        <v>0</v>
      </c>
      <c r="I13" s="21">
        <f>' Inputdaten'!CN8/1000000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Inputdaten'!CM9/1000000</f>
        <v>0</v>
      </c>
      <c r="I14" s="21">
        <f>' Inputdaten'!CN9/1000000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Inputdaten'!CM10/1000000</f>
        <v>0</v>
      </c>
      <c r="I15" s="21">
        <f>' Inputdaten'!CN10/1000000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Inputdaten'!CM12/1000000</f>
        <v>0</v>
      </c>
      <c r="I17" s="33">
        <f>' Inputdaten'!CN12/1000000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Inputdaten'!CM13/1000000</f>
        <v>0</v>
      </c>
      <c r="I18" s="21">
        <f>' Inputdaten'!CN13/1000000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Inputdaten'!CM14/1000000</f>
        <v>0</v>
      </c>
      <c r="I19" s="21">
        <f>' Inputdaten'!CN14/1000000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Inputdaten'!CM15/1000000</f>
        <v>0</v>
      </c>
      <c r="I20" s="21">
        <f>' Inputdaten'!CN15/1000000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Inputdaten'!CM16/1000000</f>
        <v>0</v>
      </c>
      <c r="I21" s="21">
        <f>' Inputdaten'!CN16/1000000</f>
        <v>4.8784737808538266E-2</v>
      </c>
      <c r="J21" s="44">
        <f t="shared" si="2"/>
        <v>9.7569475617076531E-2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Inputdaten'!CM17/1000000</f>
        <v>0</v>
      </c>
      <c r="I22" s="21">
        <f>' Inputdaten'!CN17/1000000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Inputdaten'!CM18/1000000</f>
        <v>0</v>
      </c>
      <c r="I23" s="21">
        <f>' Inputdaten'!CN18/1000000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Inputdaten'!CM19/1000000</f>
        <v>0</v>
      </c>
      <c r="I24" s="21">
        <f>' Inputdaten'!CN19/1000000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Inputdaten'!CM20/1000000</f>
        <v>0</v>
      </c>
      <c r="I25" s="21">
        <f>' Inputdaten'!CN20/1000000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Inputdaten'!CM21/1000000</f>
        <v>0</v>
      </c>
      <c r="I26" s="12">
        <f>' Inputdaten'!CN21/1000000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Inputdaten'!CM22/1000</f>
        <v>0</v>
      </c>
      <c r="I27" s="37">
        <f>' Inputdaten'!CN22/1000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Inputdaten'!CM23/1000</f>
        <v>0</v>
      </c>
      <c r="I28" s="21">
        <f>' Inputdaten'!CN23/1000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Inputdaten'!CM24/1000</f>
        <v>0</v>
      </c>
      <c r="I29" s="21">
        <f>' Inputdaten'!CN24/1000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Inputdaten'!CM25/1000</f>
        <v>0</v>
      </c>
      <c r="I30" s="21">
        <f>' Inputdaten'!CN25/1000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Inputdaten'!CM26/1000</f>
        <v>0</v>
      </c>
      <c r="I31" s="21">
        <f>' Inputdaten'!CN26/1000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Inputdaten'!CM27/1000</f>
        <v>0</v>
      </c>
      <c r="I32" s="21">
        <f>' Inputdaten'!CN27/1000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Inputdaten'!CM28/1000</f>
        <v>0</v>
      </c>
      <c r="I33" s="43">
        <f>' Inputdaten'!CN28/1000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Inputdaten'!CM29/1000000</f>
        <v>0</v>
      </c>
      <c r="I34" s="33">
        <f>' Inputdaten'!CN29/1000000</f>
        <v>4.1380587106540447E-2</v>
      </c>
      <c r="J34" s="50">
        <f t="shared" si="2"/>
        <v>0.12414176131962135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Inputdaten'!CM30/1000000</f>
        <v>0</v>
      </c>
      <c r="I35" s="21">
        <f>' Inputdaten'!CN30/1000000</f>
        <v>7.4041507019978149E-3</v>
      </c>
      <c r="J35" s="44">
        <f t="shared" si="2"/>
        <v>2.2212452105993444E-2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Inputdaten'!CM31/1000000</f>
        <v>0</v>
      </c>
      <c r="I36" s="21">
        <f>' Inputdaten'!CN31/1000000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Inputdaten'!CM32/1000000</f>
        <v>0</v>
      </c>
      <c r="I37" s="21">
        <f>' Inputdaten'!CN32/1000000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Inputdaten'!CM33/1000000</f>
        <v>0</v>
      </c>
      <c r="I38" s="21">
        <f>' Inputdaten'!CN33/1000000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Inputdaten'!CM34/1000000</f>
        <v>0</v>
      </c>
      <c r="I39" s="21">
        <f>' Inputdaten'!CN34/1000000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Inputdaten'!CM35/1000000</f>
        <v>0</v>
      </c>
      <c r="I40" s="21">
        <f>' Inputdaten'!CN35/1000000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Inputdaten'!CM36/1000000</f>
        <v>0</v>
      </c>
      <c r="I41" s="12">
        <f>' Inputdaten'!CN36/1000000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Inputdaten'!CM37/1000</f>
        <v>0</v>
      </c>
      <c r="I42" s="37">
        <f>' Inputdaten'!CN37/1000</f>
        <v>0.26133102800621405</v>
      </c>
      <c r="J42" s="78">
        <f>(H42+I42)*G42</f>
        <v>0.78399308401864221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100" t="s">
        <v>276</v>
      </c>
      <c r="H43" s="33">
        <f>' Inputdaten'!CM38/1000</f>
        <v>0</v>
      </c>
      <c r="I43" s="21">
        <f>' Inputdaten'!CN38/1000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100"/>
      <c r="H44" s="33">
        <f>' Inputdaten'!CM39/1000</f>
        <v>0</v>
      </c>
      <c r="I44" s="33">
        <f>' Inputdaten'!CN39/1000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100"/>
      <c r="H45" s="33">
        <f>' Inputdaten'!CM40/1000</f>
        <v>0</v>
      </c>
      <c r="I45" s="33">
        <f>' Inputdaten'!CN40/1000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100">
        <v>3</v>
      </c>
      <c r="H46" s="33">
        <f>' Inputdaten'!CM41/1000</f>
        <v>0</v>
      </c>
      <c r="I46" s="33">
        <f>' Inputdaten'!CN41/1000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100">
        <v>2</v>
      </c>
      <c r="H47" s="33">
        <f>' Inputdaten'!CM42/1000</f>
        <v>0</v>
      </c>
      <c r="I47" s="33">
        <f>' Inputdaten'!CN42/1000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101">
        <v>3</v>
      </c>
      <c r="H48" s="51">
        <f>' Inputdaten'!CM43/1000</f>
        <v>0</v>
      </c>
      <c r="I48" s="51">
        <f>' Inputdaten'!CN43/1000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5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Inputdaten'!CS1</f>
        <v>Grimsel (Staumauererhöhung)</v>
      </c>
      <c r="G1" s="106" t="s">
        <v>294</v>
      </c>
      <c r="H1" s="107" t="s">
        <v>295</v>
      </c>
      <c r="I1" s="107"/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Inputdaten'!CT44</f>
        <v>1</v>
      </c>
      <c r="E4" s="199"/>
    </row>
    <row r="5" spans="2:12">
      <c r="B5" s="198"/>
      <c r="C5" s="27" t="s">
        <v>266</v>
      </c>
      <c r="D5" s="28">
        <f>' Inputdaten'!CS44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4" t="s">
        <v>3</v>
      </c>
      <c r="E7" s="54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Inputdaten'!CS3/1000000</f>
        <v>0</v>
      </c>
      <c r="I8" s="37">
        <f>' Inputdaten'!CT3/1000000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Inputdaten'!CS4/1000000</f>
        <v>0</v>
      </c>
      <c r="I9" s="21">
        <f>' Inputdaten'!CT4/1000000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Inputdaten'!CS5/1000000</f>
        <v>0</v>
      </c>
      <c r="I10" s="21">
        <f>' Inputdaten'!CT5/1000000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Inputdaten'!CS6/1000000</f>
        <v>0</v>
      </c>
      <c r="I11" s="21">
        <f>' Inputdaten'!CT6/1000000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Inputdaten'!CS7/1000000</f>
        <v>0</v>
      </c>
      <c r="I12" s="21">
        <f>' Inputdaten'!CT7/1000000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Inputdaten'!CS8/1000000</f>
        <v>0</v>
      </c>
      <c r="I13" s="21">
        <f>' Inputdaten'!CT8/1000000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Inputdaten'!CS9/1000000</f>
        <v>0</v>
      </c>
      <c r="I14" s="105"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Inputdaten'!CS10/1000000</f>
        <v>0</v>
      </c>
      <c r="I15" s="21">
        <f>' Inputdaten'!CT10/1000000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Inputdaten'!CS12/1000000</f>
        <v>0</v>
      </c>
      <c r="I17" s="33">
        <f>' Inputdaten'!CT12/1000000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Inputdaten'!CS13/1000000</f>
        <v>0</v>
      </c>
      <c r="I18" s="21">
        <f>' Inputdaten'!CT13/1000000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Inputdaten'!CS14/1000000</f>
        <v>0</v>
      </c>
      <c r="I19" s="21">
        <f>' Inputdaten'!CT14/1000000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Inputdaten'!CS15/1000000</f>
        <v>0</v>
      </c>
      <c r="I20" s="21">
        <f>' Inputdaten'!CT15/1000000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Inputdaten'!CS16/1000000</f>
        <v>0</v>
      </c>
      <c r="I21" s="21">
        <f>' Inputdaten'!CT16/1000000</f>
        <v>0.8565765883246661</v>
      </c>
      <c r="J21" s="44">
        <f t="shared" si="2"/>
        <v>1.7131531766493322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Inputdaten'!CS17/1000000</f>
        <v>0</v>
      </c>
      <c r="I22" s="21">
        <f>' Inputdaten'!CT17/1000000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Inputdaten'!CS18/1000000</f>
        <v>0</v>
      </c>
      <c r="I23" s="21">
        <f>' Inputdaten'!CT18/1000000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Inputdaten'!CS19/1000000</f>
        <v>0</v>
      </c>
      <c r="I24" s="21">
        <f>' Inputdaten'!CT19/1000000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Inputdaten'!CS20/1000000</f>
        <v>0</v>
      </c>
      <c r="I25" s="21">
        <f>' Inputdaten'!CT20/1000000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Inputdaten'!CS21/1000000</f>
        <v>0</v>
      </c>
      <c r="I26" s="12">
        <f>' Inputdaten'!CT21/1000000</f>
        <v>0.53093829604407494</v>
      </c>
      <c r="J26" s="49">
        <f t="shared" si="2"/>
        <v>0.53093829604407494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Inputdaten'!CS22/1000</f>
        <v>0</v>
      </c>
      <c r="I27" s="37">
        <f>' Inputdaten'!CT22/1000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Inputdaten'!CS23/1000</f>
        <v>0</v>
      </c>
      <c r="I28" s="21">
        <f>' Inputdaten'!CT23/1000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Inputdaten'!CS24/1000</f>
        <v>0</v>
      </c>
      <c r="I29" s="21">
        <f>' Inputdaten'!CT24/1000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Inputdaten'!CS25/1000</f>
        <v>0</v>
      </c>
      <c r="I30" s="21">
        <f>' Inputdaten'!CT25/1000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Inputdaten'!CS26/1000</f>
        <v>0</v>
      </c>
      <c r="I31" s="21">
        <f>' Inputdaten'!CT26/1000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Inputdaten'!CS27/1000</f>
        <v>0</v>
      </c>
      <c r="I32" s="21">
        <f>' Inputdaten'!CT27/1000</f>
        <v>3.0122704536678251E-2</v>
      </c>
      <c r="J32" s="44">
        <f t="shared" si="2"/>
        <v>0.120490818146713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Inputdaten'!CS28/1000</f>
        <v>0</v>
      </c>
      <c r="I33" s="43">
        <f>' Inputdaten'!CT28/1000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Inputdaten'!CS29/1000000</f>
        <v>0</v>
      </c>
      <c r="I34" s="33">
        <f>' Inputdaten'!CT29/1000000</f>
        <v>0.83810488000745098</v>
      </c>
      <c r="J34" s="50">
        <f t="shared" si="2"/>
        <v>2.5143146400223531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Inputdaten'!CS30/1000000</f>
        <v>0</v>
      </c>
      <c r="I35" s="21">
        <f>' Inputdaten'!CT30/1000000</f>
        <v>1.8566854902914386E-2</v>
      </c>
      <c r="J35" s="44">
        <f t="shared" si="2"/>
        <v>5.5700564708743155E-2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Inputdaten'!CS31/1000000</f>
        <v>0</v>
      </c>
      <c r="I36" s="21">
        <f>' Inputdaten'!CT31/1000000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Inputdaten'!CS32/1000000</f>
        <v>0</v>
      </c>
      <c r="I37" s="21">
        <f>' Inputdaten'!CT32/1000000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Inputdaten'!CS33/1000000</f>
        <v>0</v>
      </c>
      <c r="I38" s="21">
        <f>' Inputdaten'!CT33/1000000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Inputdaten'!CS34/1000000</f>
        <v>0</v>
      </c>
      <c r="I39" s="21">
        <f>' Inputdaten'!CT34/1000000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Inputdaten'!CS35/1000000</f>
        <v>0</v>
      </c>
      <c r="I40" s="21">
        <f>' Inputdaten'!CT35/1000000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Inputdaten'!CS36/1000000</f>
        <v>0</v>
      </c>
      <c r="I41" s="12">
        <f>' Inputdaten'!CT36/1000000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Inputdaten'!CS37/1000</f>
        <v>0</v>
      </c>
      <c r="I42" s="37">
        <f>' Inputdaten'!CT37/1000</f>
        <v>2.979950163892942</v>
      </c>
      <c r="J42" s="78">
        <f>(H42+I42)*G42</f>
        <v>8.9398504916788255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Inputdaten'!CS38/1000</f>
        <v>0</v>
      </c>
      <c r="I43" s="21">
        <f>' Inputdaten'!CT38/1000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Inputdaten'!CS39/1000</f>
        <v>0</v>
      </c>
      <c r="I44" s="33">
        <f>' Inputdaten'!CT39/1000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Inputdaten'!CS40/1000</f>
        <v>0</v>
      </c>
      <c r="I45" s="33">
        <f>' Inputdaten'!CT40/1000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Inputdaten'!CS41/1000</f>
        <v>0</v>
      </c>
      <c r="I46" s="33">
        <f>' Inputdaten'!CT41/1000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Inputdaten'!CS42/1000</f>
        <v>0</v>
      </c>
      <c r="I47" s="33">
        <f>' Inputdaten'!CT42/1000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Inputdaten'!CS43/1000</f>
        <v>0</v>
      </c>
      <c r="I48" s="51">
        <f>' Inputdaten'!CT43/1000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4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Inputdaten'!CV1</f>
        <v>Rhonesee-Grimsel (Gletsch)</v>
      </c>
      <c r="G1" s="106" t="s">
        <v>294</v>
      </c>
      <c r="H1" s="107" t="s">
        <v>295</v>
      </c>
      <c r="I1" s="107"/>
    </row>
    <row r="2" spans="2:12" ht="17">
      <c r="B2" s="9" t="s">
        <v>88</v>
      </c>
      <c r="C2" s="16"/>
      <c r="D2" s="18" t="s">
        <v>277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Inputdaten'!CW44</f>
        <v>1</v>
      </c>
      <c r="E4" s="199"/>
    </row>
    <row r="5" spans="2:12">
      <c r="B5" s="198"/>
      <c r="C5" s="27" t="s">
        <v>266</v>
      </c>
      <c r="D5" s="28">
        <f>' Inputdaten'!CV44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4" t="s">
        <v>3</v>
      </c>
      <c r="E7" s="54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Inputdaten'!CV3/1000000</f>
        <v>0</v>
      </c>
      <c r="I8" s="90">
        <f>' Inputdaten'!CW3/1000000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Inputdaten'!CV4/1000000</f>
        <v>0.39643764711775703</v>
      </c>
      <c r="I9" s="15">
        <f>' Inputdaten'!CW4/1000000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Inputdaten'!CV5/1000000</f>
        <v>0</v>
      </c>
      <c r="I10" s="15">
        <f>' Inputdaten'!CW5/1000000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Inputdaten'!CV6/1000000</f>
        <v>0</v>
      </c>
      <c r="I11" s="15">
        <f>' Inputdaten'!CW6/1000000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Inputdaten'!CV7/1000000</f>
        <v>0</v>
      </c>
      <c r="I12" s="15">
        <f>' Inputdaten'!CW7/1000000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Inputdaten'!CV8/1000000</f>
        <v>0</v>
      </c>
      <c r="I13" s="15">
        <f>' Inputdaten'!CW8/1000000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Inputdaten'!CV9/1000000</f>
        <v>0</v>
      </c>
      <c r="I14" s="108"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Inputdaten'!CV10/1000000</f>
        <v>0</v>
      </c>
      <c r="I15" s="21">
        <f>' Inputdaten'!CW10/1000000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Inputdaten'!CV12/1000000</f>
        <v>0</v>
      </c>
      <c r="I17" s="33">
        <f>' Inputdaten'!CW12/1000000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Inputdaten'!CV13/1000000</f>
        <v>0.39643764711775703</v>
      </c>
      <c r="I18" s="21">
        <f>' Inputdaten'!CW13/1000000</f>
        <v>0</v>
      </c>
      <c r="J18" s="44">
        <f t="shared" ref="J18:J40" si="2">(H18+I18)*G18</f>
        <v>1.189312941353271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Inputdaten'!CV14/1000000</f>
        <v>0</v>
      </c>
      <c r="I19" s="21">
        <f>' Inputdaten'!CW14/1000000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Inputdaten'!CV15/1000000</f>
        <v>0</v>
      </c>
      <c r="I20" s="21">
        <f>' Inputdaten'!CW15/1000000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Inputdaten'!CV16/1000000</f>
        <v>1.6885250999304303E-2</v>
      </c>
      <c r="I21" s="21">
        <f>' Inputdaten'!CW16/1000000</f>
        <v>0.8565765883246661</v>
      </c>
      <c r="J21" s="44">
        <f t="shared" si="2"/>
        <v>1.7469236786479407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Inputdaten'!CV17/1000000</f>
        <v>0</v>
      </c>
      <c r="I22" s="21">
        <f>' Inputdaten'!CW17/1000000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Inputdaten'!CV18/1000000</f>
        <v>0</v>
      </c>
      <c r="I23" s="21">
        <f>' Inputdaten'!CW18/1000000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Inputdaten'!CV19/1000000</f>
        <v>0</v>
      </c>
      <c r="I24" s="21">
        <f>' Inputdaten'!CW19/1000000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Inputdaten'!CV20/1000000</f>
        <v>0</v>
      </c>
      <c r="I25" s="21">
        <f>' Inputdaten'!CW20/1000000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Inputdaten'!CV21/1000000</f>
        <v>0</v>
      </c>
      <c r="I26" s="12">
        <f>' Inputdaten'!CW21/1000000</f>
        <v>0.53093829604407494</v>
      </c>
      <c r="J26" s="49">
        <f t="shared" si="2"/>
        <v>0.53093829604407494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Inputdaten'!CV22/1000</f>
        <v>0</v>
      </c>
      <c r="I27" s="37">
        <f>' Inputdaten'!CW22/1000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Inputdaten'!CV23/1000</f>
        <v>0</v>
      </c>
      <c r="I28" s="21">
        <f>' Inputdaten'!CW23/1000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Inputdaten'!CV24/1000</f>
        <v>0</v>
      </c>
      <c r="I29" s="21">
        <f>' Inputdaten'!CW24/1000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Inputdaten'!CV25/1000</f>
        <v>0</v>
      </c>
      <c r="I30" s="21">
        <f>' Inputdaten'!CW25/1000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Inputdaten'!CV26/1000</f>
        <v>0</v>
      </c>
      <c r="I31" s="21">
        <f>' Inputdaten'!CW26/1000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Inputdaten'!CV27/1000</f>
        <v>1.2197150565842629</v>
      </c>
      <c r="I32" s="21">
        <f>' Inputdaten'!CW27/1000</f>
        <v>3.0122704536678251E-2</v>
      </c>
      <c r="J32" s="44">
        <f t="shared" si="2"/>
        <v>4.999351044483765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Inputdaten'!CV28/1000</f>
        <v>0</v>
      </c>
      <c r="I33" s="43">
        <f>' Inputdaten'!CW28/1000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Inputdaten'!CV29/1000000</f>
        <v>6.5608705210492557E-2</v>
      </c>
      <c r="I34" s="33">
        <f>' Inputdaten'!CW29/1000000</f>
        <v>0.83810488000745098</v>
      </c>
      <c r="J34" s="50">
        <f t="shared" si="2"/>
        <v>2.7111407556538305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Inputdaten'!CV30/1000000</f>
        <v>0</v>
      </c>
      <c r="I35" s="21">
        <f>' Inputdaten'!CW30/1000000</f>
        <v>1.8566854902914386E-2</v>
      </c>
      <c r="J35" s="44">
        <f t="shared" si="2"/>
        <v>5.5700564708743155E-2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Inputdaten'!CV31/1000000</f>
        <v>0</v>
      </c>
      <c r="I36" s="21">
        <f>' Inputdaten'!CW31/1000000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Inputdaten'!CV32/1000000</f>
        <v>0</v>
      </c>
      <c r="I37" s="21">
        <f>' Inputdaten'!CW32/1000000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Inputdaten'!CV33/1000000</f>
        <v>0</v>
      </c>
      <c r="I38" s="21">
        <f>' Inputdaten'!CW33/1000000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Inputdaten'!CV34/1000000</f>
        <v>0</v>
      </c>
      <c r="I39" s="21">
        <f>' Inputdaten'!CW34/1000000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Inputdaten'!CV35/1000000</f>
        <v>0</v>
      </c>
      <c r="I40" s="21">
        <f>' Inputdaten'!CW35/1000000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Inputdaten'!CV36/1000000</f>
        <v>0.1705665603844656</v>
      </c>
      <c r="I41" s="12">
        <f>' Inputdaten'!CW36/1000000</f>
        <v>0</v>
      </c>
      <c r="J41" s="49">
        <f>(H41+I41)*G41</f>
        <v>0.1705665603844656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3</v>
      </c>
      <c r="H42" s="37">
        <f>' Inputdaten'!CV37/1000</f>
        <v>5.0037010712960681</v>
      </c>
      <c r="I42" s="37">
        <f>' Inputdaten'!CW37/1000</f>
        <v>2.979950163892942</v>
      </c>
      <c r="J42" s="78">
        <f>SUM(H42:I42)*G42</f>
        <v>23.950953705567031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Inputdaten'!CV38/1000</f>
        <v>4.2850122798464625</v>
      </c>
      <c r="I43" s="21">
        <f>' Inputdaten'!CW38/1000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Inputdaten'!CV39/1000</f>
        <v>0</v>
      </c>
      <c r="I44" s="33">
        <f>' Inputdaten'!CW39/1000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Inputdaten'!CV40/1000</f>
        <v>0</v>
      </c>
      <c r="I45" s="33">
        <f>' Inputdaten'!CW40/1000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Inputdaten'!CV41/1000</f>
        <v>0</v>
      </c>
      <c r="I46" s="33">
        <f>' Inputdaten'!CW41/1000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Inputdaten'!CV42/1000</f>
        <v>0</v>
      </c>
      <c r="I47" s="33">
        <f>' Inputdaten'!CW42/1000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Inputdaten'!CV43/1000</f>
        <v>0</v>
      </c>
      <c r="I48" s="51">
        <f>' Inputdaten'!CW43/1000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3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B1:L49"/>
  <sheetViews>
    <sheetView topLeftCell="B1" zoomScale="60" zoomScaleNormal="60" workbookViewId="0">
      <selection activeCell="AB39" sqref="AB39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8" t="s">
        <v>280</v>
      </c>
    </row>
    <row r="2" spans="2:12" ht="17">
      <c r="B2" s="9" t="s">
        <v>88</v>
      </c>
      <c r="C2" s="16"/>
      <c r="D2" s="64" t="s">
        <v>278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Inputdaten'!CP44</f>
        <v>1</v>
      </c>
      <c r="E4" s="199"/>
    </row>
    <row r="5" spans="2:12">
      <c r="B5" s="198"/>
      <c r="C5" s="27" t="s">
        <v>266</v>
      </c>
      <c r="D5" s="28">
        <f>' Inputdaten'!CQ44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4" t="s">
        <v>3</v>
      </c>
      <c r="E7" s="54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8">
        <f>Sils!H8+Rothenbrunnen!H8</f>
        <v>3.7611403084875436E-4</v>
      </c>
      <c r="I8" s="21">
        <f>Sils!I8+Rothenbrunnen!I8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Sils!H9+Rothenbrunnen!H9</f>
        <v>1.7102228483243527</v>
      </c>
      <c r="I9" s="21">
        <f>Sils!I9+Rothenbrunnen!I9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Sils!H10+Rothenbrunnen!H10</f>
        <v>0</v>
      </c>
      <c r="I10" s="21">
        <f>Sils!I10+Rothenbrunnen!I10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Sils!H11+Rothenbrunnen!H11</f>
        <v>0</v>
      </c>
      <c r="I11" s="21">
        <f>Sils!I11+Rothenbrunnen!I11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Sils!H12+Rothenbrunnen!H12</f>
        <v>0</v>
      </c>
      <c r="I12" s="21">
        <f>Sils!I12+Rothenbrunnen!I12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Sils!H13+Rothenbrunnen!H13</f>
        <v>0</v>
      </c>
      <c r="I13" s="21">
        <f>Sils!I13+Rothenbrunnen!I13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Sils!H14+Rothenbrunnen!H14</f>
        <v>0</v>
      </c>
      <c r="I14" s="21">
        <f>Sils!I14+Rothenbrunnen!I14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Sils!H15+Rothenbrunnen!H15</f>
        <v>0</v>
      </c>
      <c r="I15" s="21">
        <f>Sils!I15+Rothenbrunnen!I15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183">
        <v>0</v>
      </c>
      <c r="I16" s="183">
        <v>0</v>
      </c>
      <c r="J16" s="60">
        <f t="shared" si="1"/>
        <v>0</v>
      </c>
    </row>
    <row r="17" spans="2:12" ht="12.75" customHeight="1">
      <c r="B17" s="228" t="str">
        <f>Gesamtbewertung!I2</f>
        <v>Beeinträchtigung von wertvollen Lebensräumen</v>
      </c>
      <c r="C17" s="229">
        <v>5</v>
      </c>
      <c r="D17" s="231" t="s">
        <v>261</v>
      </c>
      <c r="E17" s="31" t="s">
        <v>29</v>
      </c>
      <c r="F17" s="32">
        <v>5.0999999999999996</v>
      </c>
      <c r="G17" s="65">
        <v>0.75</v>
      </c>
      <c r="H17" s="21">
        <f>Sils!H17+Rothenbrunnen!H17</f>
        <v>3.7611403084875436E-4</v>
      </c>
      <c r="I17" s="21">
        <f>Sils!I17+Rothenbrunnen!I17</f>
        <v>0</v>
      </c>
      <c r="J17" s="50">
        <f>(H17+I17)*G17</f>
        <v>2.8208552313656576E-4</v>
      </c>
    </row>
    <row r="18" spans="2:12" ht="18">
      <c r="B18" s="228"/>
      <c r="C18" s="230"/>
      <c r="D18" s="232"/>
      <c r="E18" s="29" t="s">
        <v>4</v>
      </c>
      <c r="F18" s="30">
        <v>5.2</v>
      </c>
      <c r="G18" s="66">
        <v>0.75</v>
      </c>
      <c r="H18" s="21">
        <f>Sils!H18+Rothenbrunnen!H18</f>
        <v>1.7102228483243527</v>
      </c>
      <c r="I18" s="21">
        <f>Sils!I18+Rothenbrunnen!I18</f>
        <v>0</v>
      </c>
      <c r="J18" s="44">
        <f t="shared" ref="J18:J40" si="2">(H18+I18)*G18</f>
        <v>1.2826671362432644</v>
      </c>
      <c r="L18" s="11"/>
    </row>
    <row r="19" spans="2:12" ht="16" customHeight="1">
      <c r="B19" s="228"/>
      <c r="C19" s="230"/>
      <c r="D19" s="232"/>
      <c r="E19" s="29" t="s">
        <v>5</v>
      </c>
      <c r="F19" s="30">
        <v>5.3</v>
      </c>
      <c r="G19" s="66">
        <v>0.75</v>
      </c>
      <c r="H19" s="21">
        <f>Sils!H19+Rothenbrunnen!H19</f>
        <v>0</v>
      </c>
      <c r="I19" s="21">
        <f>Sils!I19+Rothenbrunnen!I19</f>
        <v>0</v>
      </c>
      <c r="J19" s="44">
        <f t="shared" si="2"/>
        <v>0</v>
      </c>
      <c r="L19" s="11"/>
    </row>
    <row r="20" spans="2:12" ht="33" customHeight="1">
      <c r="B20" s="228"/>
      <c r="C20" s="230"/>
      <c r="D20" s="232"/>
      <c r="E20" s="29" t="s">
        <v>8</v>
      </c>
      <c r="F20" s="30">
        <v>5.4</v>
      </c>
      <c r="G20" s="66">
        <v>0.75</v>
      </c>
      <c r="H20" s="21">
        <f>Sils!H20+Rothenbrunnen!H20</f>
        <v>0</v>
      </c>
      <c r="I20" s="21">
        <f>Sils!I20+Rothenbrunnen!I20</f>
        <v>0</v>
      </c>
      <c r="J20" s="44">
        <f t="shared" si="2"/>
        <v>0</v>
      </c>
      <c r="L20" s="11"/>
    </row>
    <row r="21" spans="2:12" ht="12.75" customHeight="1">
      <c r="B21" s="228"/>
      <c r="C21" s="230">
        <v>6</v>
      </c>
      <c r="D21" s="232" t="s">
        <v>78</v>
      </c>
      <c r="E21" s="29" t="s">
        <v>27</v>
      </c>
      <c r="F21" s="30">
        <v>6.1</v>
      </c>
      <c r="G21" s="66">
        <v>0.5</v>
      </c>
      <c r="H21" s="21">
        <f>Sils!H21+Rothenbrunnen!H21</f>
        <v>0</v>
      </c>
      <c r="I21" s="21">
        <f>Sils!I21+Rothenbrunnen!I21</f>
        <v>0</v>
      </c>
      <c r="J21" s="44">
        <f t="shared" si="2"/>
        <v>0</v>
      </c>
    </row>
    <row r="22" spans="2:12" ht="14">
      <c r="B22" s="228"/>
      <c r="C22" s="230"/>
      <c r="D22" s="232"/>
      <c r="E22" s="29" t="s">
        <v>32</v>
      </c>
      <c r="F22" s="30">
        <v>6.2</v>
      </c>
      <c r="G22" s="66">
        <v>0.5</v>
      </c>
      <c r="H22" s="21">
        <f>Sils!H22+Rothenbrunnen!H22</f>
        <v>0</v>
      </c>
      <c r="I22" s="21">
        <f>Sils!I22+Rothenbrunnen!I22</f>
        <v>0</v>
      </c>
      <c r="J22" s="44">
        <f t="shared" si="2"/>
        <v>0</v>
      </c>
    </row>
    <row r="23" spans="2:12" ht="16" customHeight="1">
      <c r="B23" s="228"/>
      <c r="C23" s="233">
        <v>7</v>
      </c>
      <c r="D23" s="235" t="s">
        <v>273</v>
      </c>
      <c r="E23" s="29" t="s">
        <v>10</v>
      </c>
      <c r="F23" s="30">
        <v>7.1</v>
      </c>
      <c r="G23" s="66">
        <v>0.25</v>
      </c>
      <c r="H23" s="21">
        <f>Sils!H23+Rothenbrunnen!H23</f>
        <v>0</v>
      </c>
      <c r="I23" s="21">
        <f>Sils!I23+Rothenbrunnen!I23</f>
        <v>0</v>
      </c>
      <c r="J23" s="44">
        <f t="shared" si="2"/>
        <v>0</v>
      </c>
    </row>
    <row r="24" spans="2:12" ht="14">
      <c r="B24" s="228"/>
      <c r="C24" s="234"/>
      <c r="D24" s="236"/>
      <c r="E24" s="29" t="s">
        <v>11</v>
      </c>
      <c r="F24" s="30">
        <v>7.2</v>
      </c>
      <c r="G24" s="66">
        <v>0.25</v>
      </c>
      <c r="H24" s="21">
        <f>Sils!H24+Rothenbrunnen!H24</f>
        <v>0</v>
      </c>
      <c r="I24" s="21">
        <f>Sils!I24+Rothenbrunnen!I24</f>
        <v>0</v>
      </c>
      <c r="J24" s="44">
        <f t="shared" si="2"/>
        <v>0</v>
      </c>
    </row>
    <row r="25" spans="2:12" ht="18">
      <c r="B25" s="228"/>
      <c r="C25" s="234"/>
      <c r="D25" s="236"/>
      <c r="E25" s="29" t="s">
        <v>33</v>
      </c>
      <c r="F25" s="30">
        <v>7.3</v>
      </c>
      <c r="G25" s="66">
        <v>0.25</v>
      </c>
      <c r="H25" s="21">
        <f>Sils!H25+Rothenbrunnen!H25</f>
        <v>0</v>
      </c>
      <c r="I25" s="21">
        <f>Sils!I25+Rothenbrunnen!I25</f>
        <v>0</v>
      </c>
      <c r="J25" s="44">
        <f t="shared" si="2"/>
        <v>0</v>
      </c>
      <c r="L25" s="11"/>
    </row>
    <row r="26" spans="2:12" ht="19" thickBot="1">
      <c r="B26" s="228"/>
      <c r="C26" s="234"/>
      <c r="D26" s="236"/>
      <c r="E26" s="48" t="s">
        <v>97</v>
      </c>
      <c r="F26" s="47">
        <v>7.4</v>
      </c>
      <c r="G26" s="67">
        <v>0.25</v>
      </c>
      <c r="H26" s="21">
        <f>Sils!H26+Rothenbrunnen!H26</f>
        <v>0</v>
      </c>
      <c r="I26" s="21">
        <f>Sils!I26+Rothenbrunnen!I26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21">
        <f>Sils!H27+Rothenbrunnen!H27</f>
        <v>0</v>
      </c>
      <c r="I27" s="21">
        <f>Sils!I27+Rothenbrunnen!I27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Sils!H28+Rothenbrunnen!H28</f>
        <v>0</v>
      </c>
      <c r="I28" s="21">
        <f>Sils!I28+Rothenbrunnen!I28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Sils!H29+Rothenbrunnen!H29</f>
        <v>7.4247463375146676</v>
      </c>
      <c r="I29" s="21">
        <f>Sils!I29+Rothenbrunnen!I29</f>
        <v>0</v>
      </c>
      <c r="J29" s="44">
        <f t="shared" si="2"/>
        <v>29.69898535005867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Sils!H30+Rothenbrunnen!H30</f>
        <v>0</v>
      </c>
      <c r="I30" s="21">
        <f>Sils!I30+Rothenbrunnen!I30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Sils!H31+Rothenbrunnen!H31</f>
        <v>0</v>
      </c>
      <c r="I31" s="21">
        <f>Sils!I31+Rothenbrunnen!I31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Sils!H32+Rothenbrunnen!H32</f>
        <v>14.674820458425515</v>
      </c>
      <c r="I32" s="21">
        <f>Sils!I32+Rothenbrunnen!I32</f>
        <v>0</v>
      </c>
      <c r="J32" s="44">
        <f t="shared" si="2"/>
        <v>58.699281833702059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21">
        <f>Sils!H33+Rothenbrunnen!H33</f>
        <v>0</v>
      </c>
      <c r="I33" s="21">
        <f>Sils!I33+Rothenbrunnen!I33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82">
        <v>3</v>
      </c>
      <c r="H34" s="21">
        <f>Sils!H34+Rothenbrunnen!H34</f>
        <v>0.27571262153849657</v>
      </c>
      <c r="I34" s="21">
        <f>Sils!I34+Rothenbrunnen!I34</f>
        <v>0</v>
      </c>
      <c r="J34" s="50">
        <f t="shared" si="2"/>
        <v>0.82713786461548966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72">
        <v>3</v>
      </c>
      <c r="H35" s="21">
        <f>Sils!H35+Rothenbrunnen!H35</f>
        <v>0</v>
      </c>
      <c r="I35" s="21">
        <f>Sils!I35+Rothenbrunnen!I35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72">
        <v>3</v>
      </c>
      <c r="H36" s="21">
        <f>Sils!H36+Rothenbrunnen!H36</f>
        <v>0</v>
      </c>
      <c r="I36" s="21">
        <f>Sils!I36+Rothenbrunnen!I36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72">
        <v>2</v>
      </c>
      <c r="H37" s="21">
        <f>Sils!H37+Rothenbrunnen!H37</f>
        <v>6.5326742125100482E-3</v>
      </c>
      <c r="I37" s="21">
        <f>Sils!I37+Rothenbrunnen!I37</f>
        <v>0</v>
      </c>
      <c r="J37" s="44">
        <f t="shared" si="2"/>
        <v>1.3065348425020096E-2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72">
        <v>1</v>
      </c>
      <c r="H38" s="21">
        <f>Sils!H38+Rothenbrunnen!H38</f>
        <v>0</v>
      </c>
      <c r="I38" s="21">
        <f>Sils!I38+Rothenbrunnen!I38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72">
        <v>1</v>
      </c>
      <c r="H39" s="21">
        <f>Sils!H39+Rothenbrunnen!H39</f>
        <v>2.9095669423381923E-4</v>
      </c>
      <c r="I39" s="21">
        <f>Sils!I39+Rothenbrunnen!I39</f>
        <v>0</v>
      </c>
      <c r="J39" s="44">
        <f t="shared" si="2"/>
        <v>2.9095669423381923E-4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72">
        <v>1</v>
      </c>
      <c r="H40" s="21">
        <f>Sils!H40+Rothenbrunnen!H40</f>
        <v>0</v>
      </c>
      <c r="I40" s="21">
        <f>Sils!I40+Rothenbrunnen!I40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84">
        <v>1</v>
      </c>
      <c r="H41" s="21">
        <f>Sils!H41+Rothenbrunnen!H41</f>
        <v>0.61896980060346929</v>
      </c>
      <c r="I41" s="21">
        <f>Sils!I41+Rothenbrunnen!I41</f>
        <v>0</v>
      </c>
      <c r="J41" s="49">
        <f>(H41+I41)*G41</f>
        <v>0.61896980060346929</v>
      </c>
      <c r="L41" s="11"/>
    </row>
    <row r="42" spans="2:12" ht="18">
      <c r="B42" s="226" t="str">
        <f>Gesamtbewertung!O2</f>
        <v>Beeinträchtigung Lebensraumfunktion der Gewässer</v>
      </c>
      <c r="C42" s="70">
        <v>18</v>
      </c>
      <c r="D42" s="182"/>
      <c r="E42" s="69" t="s">
        <v>98</v>
      </c>
      <c r="F42" s="70">
        <v>18.100000000000001</v>
      </c>
      <c r="G42" s="169">
        <v>0.75</v>
      </c>
      <c r="H42" s="21">
        <f>Sils!H42+Rothenbrunnen!H42</f>
        <v>17.958156506304721</v>
      </c>
      <c r="I42" s="21">
        <f>Sils!I42+Rothenbrunnen!I42</f>
        <v>0</v>
      </c>
      <c r="J42" s="78">
        <f>(H42+I42)*G42</f>
        <v>13.468617379728542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66" t="s">
        <v>319</v>
      </c>
      <c r="H43" s="21">
        <f>Sils!H43+Rothenbrunnen!H43</f>
        <v>5.4707544120888896</v>
      </c>
      <c r="I43" s="21">
        <f>Sils!I43+Rothenbrunnen!I43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66"/>
      <c r="H44" s="21">
        <f>Sils!H44+Rothenbrunnen!H44</f>
        <v>5.4659192854040404</v>
      </c>
      <c r="I44" s="21">
        <f>Sils!I44+Rothenbrunnen!I44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66"/>
      <c r="H45" s="21">
        <f>Sils!H45+Rothenbrunnen!H45</f>
        <v>6.6702123112700882</v>
      </c>
      <c r="I45" s="21">
        <f>Sils!I45+Rothenbrunnen!I45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66">
        <v>0.75</v>
      </c>
      <c r="H46" s="21">
        <f>Sils!H46+Rothenbrunnen!H46</f>
        <v>7.4247466832411346</v>
      </c>
      <c r="I46" s="21">
        <f>Sils!I46+Rothenbrunnen!I46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66">
        <v>0.5</v>
      </c>
      <c r="H47" s="21">
        <f>Sils!H47+Rothenbrunnen!H47</f>
        <v>4.7314158719512474</v>
      </c>
      <c r="I47" s="21">
        <f>Sils!I47+Rothenbrunnen!I47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68">
        <v>0.75</v>
      </c>
      <c r="H48" s="43">
        <f>Sils!H48+Rothenbrunnen!H48</f>
        <v>0</v>
      </c>
      <c r="I48" s="43">
        <f>Sils!I48+Rothenbrunnen!I48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B1:L49"/>
  <sheetViews>
    <sheetView topLeftCell="B1" zoomScale="60" zoomScaleNormal="60" workbookViewId="0">
      <selection activeCell="AA37" sqref="AA37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Inputdaten'!CP1</f>
        <v>Sils-Rothenbrunnen</v>
      </c>
      <c r="E1" s="3" t="s">
        <v>53</v>
      </c>
    </row>
    <row r="2" spans="2:12" ht="17">
      <c r="B2" s="9" t="s">
        <v>88</v>
      </c>
      <c r="C2" s="16"/>
      <c r="D2" s="64" t="s">
        <v>278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Inputdaten'!CQ44</f>
        <v>0</v>
      </c>
      <c r="E4" s="199"/>
    </row>
    <row r="5" spans="2:12">
      <c r="B5" s="198"/>
      <c r="C5" s="27" t="s">
        <v>266</v>
      </c>
      <c r="D5" s="28">
        <f>' Inputdaten'!CP44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e">
        <f>#REF!</f>
        <v>#REF!</v>
      </c>
      <c r="C8" s="204">
        <v>1</v>
      </c>
      <c r="D8" s="252" t="s">
        <v>95</v>
      </c>
      <c r="E8" s="35" t="s">
        <v>29</v>
      </c>
      <c r="F8" s="34">
        <v>1.1000000000000001</v>
      </c>
      <c r="G8" s="34" t="s">
        <v>46</v>
      </c>
      <c r="H8" s="36">
        <f>' Inputdaten'!CP3/1000000</f>
        <v>0</v>
      </c>
      <c r="I8" s="37">
        <f>' Inputdaten'!CQ3/1000000</f>
        <v>0</v>
      </c>
      <c r="J8" s="38">
        <f>IF($D$2="Neuanlage",I8,0)</f>
        <v>0</v>
      </c>
    </row>
    <row r="9" spans="2:12" ht="18">
      <c r="B9" s="202"/>
      <c r="C9" s="205"/>
      <c r="D9" s="253"/>
      <c r="E9" s="20" t="s">
        <v>4</v>
      </c>
      <c r="F9" s="19">
        <v>1.2</v>
      </c>
      <c r="G9" s="19" t="s">
        <v>46</v>
      </c>
      <c r="H9" s="8">
        <f>' Inputdaten'!CP4/1000000</f>
        <v>0.14103475288814829</v>
      </c>
      <c r="I9" s="21">
        <f>' Inputdaten'!CQ4/1000000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53"/>
      <c r="E10" s="20" t="s">
        <v>5</v>
      </c>
      <c r="F10" s="19">
        <v>1.3</v>
      </c>
      <c r="G10" s="19" t="s">
        <v>46</v>
      </c>
      <c r="H10" s="8">
        <f>' Inputdaten'!CP5/1000000</f>
        <v>0</v>
      </c>
      <c r="I10" s="21">
        <f>' Inputdaten'!CQ5/1000000</f>
        <v>0</v>
      </c>
      <c r="J10" s="39">
        <f t="shared" si="0"/>
        <v>0</v>
      </c>
      <c r="L10" s="11"/>
    </row>
    <row r="11" spans="2:12" ht="14">
      <c r="B11" s="202"/>
      <c r="C11" s="205"/>
      <c r="D11" s="253"/>
      <c r="E11" s="20" t="s">
        <v>8</v>
      </c>
      <c r="F11" s="19">
        <v>1.4</v>
      </c>
      <c r="G11" s="19" t="s">
        <v>46</v>
      </c>
      <c r="H11" s="8">
        <f>' Inputdaten'!CP6/1000000</f>
        <v>0</v>
      </c>
      <c r="I11" s="21">
        <f>' Inputdaten'!CQ6/1000000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54" t="s">
        <v>96</v>
      </c>
      <c r="E12" s="20" t="s">
        <v>6</v>
      </c>
      <c r="F12" s="19">
        <v>2.1</v>
      </c>
      <c r="G12" s="19" t="s">
        <v>46</v>
      </c>
      <c r="H12" s="21">
        <f>' Inputdaten'!CP7/1000000</f>
        <v>0</v>
      </c>
      <c r="I12" s="21">
        <f>' Inputdaten'!CQ7/1000000</f>
        <v>0</v>
      </c>
      <c r="J12" s="39">
        <f>SUM(H12:I12)</f>
        <v>0</v>
      </c>
    </row>
    <row r="13" spans="2:12" ht="14">
      <c r="B13" s="202"/>
      <c r="C13" s="205"/>
      <c r="D13" s="253"/>
      <c r="E13" s="20" t="s">
        <v>7</v>
      </c>
      <c r="F13" s="19">
        <v>2.2000000000000002</v>
      </c>
      <c r="G13" s="19" t="s">
        <v>46</v>
      </c>
      <c r="H13" s="21">
        <f>' Inputdaten'!CP8/1000000</f>
        <v>0</v>
      </c>
      <c r="I13" s="21">
        <f>' Inputdaten'!CQ8/1000000</f>
        <v>0</v>
      </c>
      <c r="J13" s="39">
        <f t="shared" ref="J13:J16" si="1">SUM(H13:I13)</f>
        <v>0</v>
      </c>
    </row>
    <row r="14" spans="2:12" ht="14">
      <c r="B14" s="202"/>
      <c r="C14" s="205"/>
      <c r="D14" s="253"/>
      <c r="E14" s="20" t="s">
        <v>39</v>
      </c>
      <c r="F14" s="19">
        <v>2.2999999999999998</v>
      </c>
      <c r="G14" s="19" t="s">
        <v>46</v>
      </c>
      <c r="H14" s="21">
        <f>' Inputdaten'!CP9/1000000</f>
        <v>0</v>
      </c>
      <c r="I14" s="21">
        <f>' Inputdaten'!CQ9/1000000</f>
        <v>0</v>
      </c>
      <c r="J14" s="39">
        <f t="shared" si="1"/>
        <v>0</v>
      </c>
    </row>
    <row r="15" spans="2:12" ht="14">
      <c r="B15" s="202"/>
      <c r="C15" s="19">
        <v>3</v>
      </c>
      <c r="D15" s="13" t="s">
        <v>93</v>
      </c>
      <c r="E15" s="13" t="s">
        <v>9</v>
      </c>
      <c r="F15" s="14">
        <v>3.1</v>
      </c>
      <c r="G15" s="14" t="s">
        <v>46</v>
      </c>
      <c r="H15" s="21">
        <f>' Inputdaten'!CP10/1000000</f>
        <v>0</v>
      </c>
      <c r="I15" s="21">
        <f>' Inputdaten'!CQ10/1000000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41" t="s">
        <v>272</v>
      </c>
      <c r="E16" s="42" t="s">
        <v>79</v>
      </c>
      <c r="F16" s="40">
        <v>4.0999999999999996</v>
      </c>
      <c r="G16" s="40" t="s">
        <v>94</v>
      </c>
      <c r="H16" s="62">
        <f>' Inputdaten'!CP11/1000000</f>
        <v>0</v>
      </c>
      <c r="I16" s="62">
        <f>' Inputdaten'!CQ11/1000000</f>
        <v>0</v>
      </c>
      <c r="J16" s="60">
        <f t="shared" si="1"/>
        <v>0</v>
      </c>
    </row>
    <row r="17" spans="2:12" ht="12.75" customHeight="1">
      <c r="B17" s="228" t="e">
        <f>#REF!</f>
        <v>#REF!</v>
      </c>
      <c r="C17" s="229">
        <v>5</v>
      </c>
      <c r="D17" s="255" t="s">
        <v>261</v>
      </c>
      <c r="E17" s="31" t="s">
        <v>29</v>
      </c>
      <c r="F17" s="32">
        <v>5.0999999999999996</v>
      </c>
      <c r="G17" s="65">
        <v>0.75</v>
      </c>
      <c r="H17" s="33">
        <f>' Inputdaten'!CP12/1000000</f>
        <v>0</v>
      </c>
      <c r="I17" s="33">
        <f>' Inputdaten'!CQ12/1000000</f>
        <v>0</v>
      </c>
      <c r="J17" s="50">
        <f>(H17+I17)*G17</f>
        <v>0</v>
      </c>
    </row>
    <row r="18" spans="2:12" ht="18">
      <c r="B18" s="228"/>
      <c r="C18" s="230"/>
      <c r="D18" s="256"/>
      <c r="E18" s="29" t="s">
        <v>4</v>
      </c>
      <c r="F18" s="30">
        <v>5.2</v>
      </c>
      <c r="G18" s="66">
        <v>0.75</v>
      </c>
      <c r="H18" s="21">
        <f>' Inputdaten'!CP13/1000000</f>
        <v>0.14103475288814829</v>
      </c>
      <c r="I18" s="21">
        <f>' Inputdaten'!CQ13/1000000</f>
        <v>0</v>
      </c>
      <c r="J18" s="44">
        <f t="shared" ref="J18:J40" si="2">(H18+I18)*G18</f>
        <v>0.10577606466611122</v>
      </c>
      <c r="L18" s="11"/>
    </row>
    <row r="19" spans="2:12" ht="16" customHeight="1">
      <c r="B19" s="228"/>
      <c r="C19" s="230"/>
      <c r="D19" s="256"/>
      <c r="E19" s="29" t="s">
        <v>5</v>
      </c>
      <c r="F19" s="30">
        <v>5.3</v>
      </c>
      <c r="G19" s="66">
        <v>0.75</v>
      </c>
      <c r="H19" s="21">
        <f>' Inputdaten'!CP14/1000000</f>
        <v>0</v>
      </c>
      <c r="I19" s="21">
        <f>' Inputdaten'!CQ14/1000000</f>
        <v>0</v>
      </c>
      <c r="J19" s="44">
        <f t="shared" si="2"/>
        <v>0</v>
      </c>
      <c r="L19" s="11"/>
    </row>
    <row r="20" spans="2:12" ht="33" customHeight="1">
      <c r="B20" s="228"/>
      <c r="C20" s="230"/>
      <c r="D20" s="256"/>
      <c r="E20" s="29" t="s">
        <v>8</v>
      </c>
      <c r="F20" s="30">
        <v>5.4</v>
      </c>
      <c r="G20" s="66">
        <v>0.75</v>
      </c>
      <c r="H20" s="21">
        <f>' Inputdaten'!CP15/1000000</f>
        <v>0</v>
      </c>
      <c r="I20" s="21">
        <f>' Inputdaten'!CQ15/1000000</f>
        <v>0</v>
      </c>
      <c r="J20" s="44">
        <f t="shared" si="2"/>
        <v>0</v>
      </c>
      <c r="L20" s="11"/>
    </row>
    <row r="21" spans="2:12" ht="12.75" customHeight="1">
      <c r="B21" s="228"/>
      <c r="C21" s="230">
        <v>6</v>
      </c>
      <c r="D21" s="256" t="s">
        <v>78</v>
      </c>
      <c r="E21" s="29" t="s">
        <v>27</v>
      </c>
      <c r="F21" s="30">
        <v>6.1</v>
      </c>
      <c r="G21" s="66">
        <v>0.5</v>
      </c>
      <c r="H21" s="21">
        <f>' Inputdaten'!CP16/1000000</f>
        <v>0</v>
      </c>
      <c r="I21" s="21">
        <f>' Inputdaten'!CQ16/1000000</f>
        <v>0</v>
      </c>
      <c r="J21" s="44">
        <f t="shared" si="2"/>
        <v>0</v>
      </c>
    </row>
    <row r="22" spans="2:12" ht="14">
      <c r="B22" s="228"/>
      <c r="C22" s="230"/>
      <c r="D22" s="256"/>
      <c r="E22" s="29" t="s">
        <v>32</v>
      </c>
      <c r="F22" s="30">
        <v>6.2</v>
      </c>
      <c r="G22" s="66">
        <v>0.5</v>
      </c>
      <c r="H22" s="21">
        <f>' Inputdaten'!CP17/1000000</f>
        <v>0</v>
      </c>
      <c r="I22" s="21">
        <f>' Inputdaten'!CQ17/1000000</f>
        <v>0</v>
      </c>
      <c r="J22" s="44">
        <f t="shared" si="2"/>
        <v>0</v>
      </c>
    </row>
    <row r="23" spans="2:12" ht="16" customHeight="1">
      <c r="B23" s="228"/>
      <c r="C23" s="233">
        <v>7</v>
      </c>
      <c r="D23" s="233" t="s">
        <v>273</v>
      </c>
      <c r="E23" s="29" t="s">
        <v>10</v>
      </c>
      <c r="F23" s="30">
        <v>7.1</v>
      </c>
      <c r="G23" s="66">
        <v>0.25</v>
      </c>
      <c r="H23" s="21">
        <f>' Inputdaten'!CP18/1000000</f>
        <v>0</v>
      </c>
      <c r="I23" s="21">
        <f>' Inputdaten'!CQ18/1000000</f>
        <v>0</v>
      </c>
      <c r="J23" s="44">
        <f t="shared" si="2"/>
        <v>0</v>
      </c>
    </row>
    <row r="24" spans="2:12" ht="14">
      <c r="B24" s="228"/>
      <c r="C24" s="234"/>
      <c r="D24" s="234"/>
      <c r="E24" s="29" t="s">
        <v>11</v>
      </c>
      <c r="F24" s="30">
        <v>7.2</v>
      </c>
      <c r="G24" s="66">
        <v>0.25</v>
      </c>
      <c r="H24" s="21">
        <f>' Inputdaten'!CP19/1000000</f>
        <v>0</v>
      </c>
      <c r="I24" s="21">
        <f>' Inputdaten'!CQ19/1000000</f>
        <v>0</v>
      </c>
      <c r="J24" s="44">
        <f t="shared" si="2"/>
        <v>0</v>
      </c>
    </row>
    <row r="25" spans="2:12" ht="18">
      <c r="B25" s="228"/>
      <c r="C25" s="234"/>
      <c r="D25" s="234"/>
      <c r="E25" s="29" t="s">
        <v>33</v>
      </c>
      <c r="F25" s="30">
        <v>7.3</v>
      </c>
      <c r="G25" s="66">
        <v>0.25</v>
      </c>
      <c r="H25" s="21">
        <f>' Inputdaten'!CP20/1000000</f>
        <v>0</v>
      </c>
      <c r="I25" s="21">
        <f>' Inputdaten'!CQ20/1000000</f>
        <v>0</v>
      </c>
      <c r="J25" s="44">
        <f t="shared" si="2"/>
        <v>0</v>
      </c>
      <c r="L25" s="11"/>
    </row>
    <row r="26" spans="2:12" ht="19" thickBot="1">
      <c r="B26" s="228"/>
      <c r="C26" s="234"/>
      <c r="D26" s="234"/>
      <c r="E26" s="48" t="s">
        <v>97</v>
      </c>
      <c r="F26" s="47">
        <v>7.4</v>
      </c>
      <c r="G26" s="67">
        <v>0.25</v>
      </c>
      <c r="H26" s="12">
        <f>' Inputdaten'!CP21/1000000</f>
        <v>0</v>
      </c>
      <c r="I26" s="12">
        <f>' Inputdaten'!CQ21/1000000</f>
        <v>0</v>
      </c>
      <c r="J26" s="49">
        <f t="shared" si="2"/>
        <v>0</v>
      </c>
      <c r="L26" s="11"/>
    </row>
    <row r="27" spans="2:12" ht="22.5" customHeight="1">
      <c r="B27" s="219" t="e">
        <f>#REF!</f>
        <v>#REF!</v>
      </c>
      <c r="C27" s="222">
        <v>8</v>
      </c>
      <c r="D27" s="257" t="s">
        <v>262</v>
      </c>
      <c r="E27" s="69" t="s">
        <v>82</v>
      </c>
      <c r="F27" s="70">
        <v>8.1</v>
      </c>
      <c r="G27" s="70">
        <v>3</v>
      </c>
      <c r="H27" s="37">
        <f>' Inputdaten'!CP22/1000</f>
        <v>0</v>
      </c>
      <c r="I27" s="37">
        <f>' Inputdaten'!CQ22/1000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58"/>
      <c r="E28" s="71" t="s">
        <v>83</v>
      </c>
      <c r="F28" s="72">
        <v>8.1999999999999993</v>
      </c>
      <c r="G28" s="72">
        <v>4</v>
      </c>
      <c r="H28" s="21">
        <f>' Inputdaten'!CP23/1000</f>
        <v>0</v>
      </c>
      <c r="I28" s="21">
        <f>' Inputdaten'!CQ23/1000</f>
        <v>0</v>
      </c>
      <c r="J28" s="44">
        <f t="shared" si="2"/>
        <v>0</v>
      </c>
    </row>
    <row r="29" spans="2:12" ht="28">
      <c r="B29" s="220"/>
      <c r="C29" s="72">
        <v>9</v>
      </c>
      <c r="D29" s="71" t="s">
        <v>91</v>
      </c>
      <c r="E29" s="71" t="s">
        <v>274</v>
      </c>
      <c r="F29" s="72">
        <v>9.1</v>
      </c>
      <c r="G29" s="72">
        <v>4</v>
      </c>
      <c r="H29" s="21">
        <f>' Inputdaten'!CP24/1000</f>
        <v>3.6075477925260921</v>
      </c>
      <c r="I29" s="21">
        <f>' Inputdaten'!CQ24/1000</f>
        <v>0</v>
      </c>
      <c r="J29" s="44">
        <f t="shared" si="2"/>
        <v>14.430191170104369</v>
      </c>
    </row>
    <row r="30" spans="2:12" ht="25.5" customHeight="1">
      <c r="B30" s="220"/>
      <c r="C30" s="215">
        <v>10</v>
      </c>
      <c r="D30" s="258" t="s">
        <v>92</v>
      </c>
      <c r="E30" s="71" t="s">
        <v>13</v>
      </c>
      <c r="F30" s="72">
        <v>10.1</v>
      </c>
      <c r="G30" s="72">
        <v>3</v>
      </c>
      <c r="H30" s="21">
        <f>' Inputdaten'!CP25/1000</f>
        <v>0</v>
      </c>
      <c r="I30" s="21">
        <f>' Inputdaten'!CQ25/1000</f>
        <v>0</v>
      </c>
      <c r="J30" s="44">
        <f t="shared" si="2"/>
        <v>0</v>
      </c>
    </row>
    <row r="31" spans="2:12" ht="14">
      <c r="B31" s="220"/>
      <c r="C31" s="211"/>
      <c r="D31" s="258"/>
      <c r="E31" s="71" t="s">
        <v>34</v>
      </c>
      <c r="F31" s="72">
        <v>10.199999999999999</v>
      </c>
      <c r="G31" s="72">
        <v>3</v>
      </c>
      <c r="H31" s="21">
        <f>' Inputdaten'!CP26/1000</f>
        <v>0</v>
      </c>
      <c r="I31" s="21">
        <f>' Inputdaten'!CQ26/1000</f>
        <v>0</v>
      </c>
      <c r="J31" s="44">
        <f t="shared" si="2"/>
        <v>0</v>
      </c>
    </row>
    <row r="32" spans="2:12" ht="28">
      <c r="B32" s="220"/>
      <c r="C32" s="215">
        <v>11</v>
      </c>
      <c r="D32" s="215" t="s">
        <v>89</v>
      </c>
      <c r="E32" s="71" t="s">
        <v>86</v>
      </c>
      <c r="F32" s="72">
        <v>11.1</v>
      </c>
      <c r="G32" s="72">
        <v>4</v>
      </c>
      <c r="H32" s="21">
        <f>' Inputdaten'!CP27/1000</f>
        <v>6.7073460486825986</v>
      </c>
      <c r="I32" s="21">
        <f>' Inputdaten'!CQ27/1000</f>
        <v>0</v>
      </c>
      <c r="J32" s="44">
        <f t="shared" si="2"/>
        <v>26.829384194730395</v>
      </c>
    </row>
    <row r="33" spans="2:12" ht="19" thickBot="1">
      <c r="B33" s="221"/>
      <c r="C33" s="224"/>
      <c r="D33" s="224"/>
      <c r="E33" s="73" t="s">
        <v>12</v>
      </c>
      <c r="F33" s="74">
        <v>11.2</v>
      </c>
      <c r="G33" s="74">
        <v>1</v>
      </c>
      <c r="H33" s="43">
        <f>' Inputdaten'!CP28/1000</f>
        <v>0</v>
      </c>
      <c r="I33" s="43">
        <f>' Inputdaten'!CQ28/1000</f>
        <v>0</v>
      </c>
      <c r="J33" s="79">
        <f t="shared" si="2"/>
        <v>0</v>
      </c>
      <c r="L33" s="11"/>
    </row>
    <row r="34" spans="2:12" ht="16" customHeight="1">
      <c r="B34" s="228" t="e">
        <f>#REF!</f>
        <v>#REF!</v>
      </c>
      <c r="C34" s="229">
        <v>12</v>
      </c>
      <c r="D34" s="255" t="s">
        <v>41</v>
      </c>
      <c r="E34" s="31" t="s">
        <v>35</v>
      </c>
      <c r="F34" s="32">
        <v>12.1</v>
      </c>
      <c r="G34" s="32">
        <v>3</v>
      </c>
      <c r="H34" s="33">
        <f>' Inputdaten'!CP29/1000000</f>
        <v>0</v>
      </c>
      <c r="I34" s="33">
        <f>' Inputdaten'!CQ29/1000000</f>
        <v>0</v>
      </c>
      <c r="J34" s="50">
        <f t="shared" si="2"/>
        <v>0</v>
      </c>
    </row>
    <row r="35" spans="2:12" ht="14">
      <c r="B35" s="228"/>
      <c r="C35" s="230"/>
      <c r="D35" s="256"/>
      <c r="E35" s="29" t="s">
        <v>44</v>
      </c>
      <c r="F35" s="30">
        <v>12.2</v>
      </c>
      <c r="G35" s="30">
        <v>3</v>
      </c>
      <c r="H35" s="21">
        <f>' Inputdaten'!CP30/1000000</f>
        <v>0</v>
      </c>
      <c r="I35" s="21">
        <f>' Inputdaten'!CQ30/1000000</f>
        <v>0</v>
      </c>
      <c r="J35" s="44">
        <f t="shared" si="2"/>
        <v>0</v>
      </c>
    </row>
    <row r="36" spans="2:12" ht="14">
      <c r="B36" s="228"/>
      <c r="C36" s="30">
        <v>13</v>
      </c>
      <c r="D36" s="29" t="s">
        <v>0</v>
      </c>
      <c r="E36" s="29" t="s">
        <v>0</v>
      </c>
      <c r="F36" s="30">
        <v>13.1</v>
      </c>
      <c r="G36" s="30">
        <v>3</v>
      </c>
      <c r="H36" s="21">
        <f>' Inputdaten'!CP31/1000000</f>
        <v>0</v>
      </c>
      <c r="I36" s="21">
        <f>' Inputdaten'!CQ31/1000000</f>
        <v>0</v>
      </c>
      <c r="J36" s="44">
        <f t="shared" si="2"/>
        <v>0</v>
      </c>
    </row>
    <row r="37" spans="2:12" ht="28">
      <c r="B37" s="228"/>
      <c r="C37" s="30">
        <v>14</v>
      </c>
      <c r="D37" s="29" t="s">
        <v>52</v>
      </c>
      <c r="E37" s="29" t="s">
        <v>2</v>
      </c>
      <c r="F37" s="30">
        <v>14.1</v>
      </c>
      <c r="G37" s="30">
        <v>2</v>
      </c>
      <c r="H37" s="21">
        <f>' Inputdaten'!CP32/1000000</f>
        <v>6.3387173860087707E-3</v>
      </c>
      <c r="I37" s="21">
        <f>' Inputdaten'!CQ32/1000000</f>
        <v>0</v>
      </c>
      <c r="J37" s="44">
        <f t="shared" si="2"/>
        <v>1.2677434772017541E-2</v>
      </c>
    </row>
    <row r="38" spans="2:12" ht="28">
      <c r="B38" s="228"/>
      <c r="C38" s="30">
        <v>15</v>
      </c>
      <c r="D38" s="29" t="s">
        <v>42</v>
      </c>
      <c r="E38" s="29" t="s">
        <v>38</v>
      </c>
      <c r="F38" s="30">
        <v>15.1</v>
      </c>
      <c r="G38" s="30">
        <v>1</v>
      </c>
      <c r="H38" s="21">
        <f>' Inputdaten'!CP33/1000000</f>
        <v>0</v>
      </c>
      <c r="I38" s="21">
        <f>' Inputdaten'!CQ33/1000000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56" t="s">
        <v>1</v>
      </c>
      <c r="E39" s="29" t="s">
        <v>28</v>
      </c>
      <c r="F39" s="30">
        <v>16.100000000000001</v>
      </c>
      <c r="G39" s="30">
        <v>1</v>
      </c>
      <c r="H39" s="21">
        <f>' Inputdaten'!CP34/1000000</f>
        <v>0</v>
      </c>
      <c r="I39" s="21">
        <f>' Inputdaten'!CQ34/1000000</f>
        <v>0</v>
      </c>
      <c r="J39" s="44">
        <f t="shared" si="2"/>
        <v>0</v>
      </c>
      <c r="L39" s="11"/>
    </row>
    <row r="40" spans="2:12" ht="18">
      <c r="B40" s="228"/>
      <c r="C40" s="230"/>
      <c r="D40" s="256"/>
      <c r="E40" s="29" t="s">
        <v>36</v>
      </c>
      <c r="F40" s="30">
        <v>16.2</v>
      </c>
      <c r="G40" s="30">
        <v>1</v>
      </c>
      <c r="H40" s="21">
        <f>' Inputdaten'!CP35/1000000</f>
        <v>0</v>
      </c>
      <c r="I40" s="21">
        <f>' Inputdaten'!CQ35/1000000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48" t="s">
        <v>263</v>
      </c>
      <c r="E41" s="48" t="s">
        <v>275</v>
      </c>
      <c r="F41" s="47">
        <v>17.100000000000001</v>
      </c>
      <c r="G41" s="47">
        <v>1</v>
      </c>
      <c r="H41" s="12">
        <f>' Inputdaten'!CP36/1000000</f>
        <v>0.42657474408166934</v>
      </c>
      <c r="I41" s="12">
        <f>' Inputdaten'!CQ36/1000000</f>
        <v>0</v>
      </c>
      <c r="J41" s="49">
        <f>(H41+I41)*G41</f>
        <v>0.42657474408166934</v>
      </c>
      <c r="L41" s="11"/>
    </row>
    <row r="42" spans="2:12" ht="18">
      <c r="B42" s="226" t="e">
        <f>#REF!</f>
        <v>#REF!</v>
      </c>
      <c r="C42" s="75">
        <v>18</v>
      </c>
      <c r="D42" s="76"/>
      <c r="E42" s="76" t="s">
        <v>98</v>
      </c>
      <c r="F42" s="75">
        <v>18.100000000000001</v>
      </c>
      <c r="G42" s="63">
        <v>0.5</v>
      </c>
      <c r="H42" s="37">
        <f>' Inputdaten'!CP37/1000</f>
        <v>8.6205229859586758</v>
      </c>
      <c r="I42" s="37">
        <f>' Inputdaten'!CQ37/1000</f>
        <v>0</v>
      </c>
      <c r="J42" s="80">
        <f>(H42+I42)*G42</f>
        <v>4.3102614929793379</v>
      </c>
      <c r="L42" s="11"/>
    </row>
    <row r="43" spans="2:12" ht="28">
      <c r="B43" s="210"/>
      <c r="C43" s="212">
        <v>19</v>
      </c>
      <c r="D43" s="258" t="s">
        <v>84</v>
      </c>
      <c r="E43" s="71" t="s">
        <v>49</v>
      </c>
      <c r="F43" s="72">
        <v>19.100000000000001</v>
      </c>
      <c r="G43" s="66" t="s">
        <v>319</v>
      </c>
      <c r="H43" s="33">
        <f>' Inputdaten'!CP38/1000</f>
        <v>0.56501124205710451</v>
      </c>
      <c r="I43" s="21">
        <f>' Inputdaten'!CQ38/1000</f>
        <v>0</v>
      </c>
      <c r="J43" s="45"/>
    </row>
    <row r="44" spans="2:12" ht="14">
      <c r="B44" s="210"/>
      <c r="C44" s="212"/>
      <c r="D44" s="258"/>
      <c r="E44" s="71" t="s">
        <v>50</v>
      </c>
      <c r="F44" s="72">
        <v>19.2</v>
      </c>
      <c r="G44" s="66"/>
      <c r="H44" s="33">
        <f>' Inputdaten'!CP39/1000</f>
        <v>1.8454065666652149</v>
      </c>
      <c r="I44" s="33">
        <f>' Inputdaten'!CQ39/1000</f>
        <v>0</v>
      </c>
      <c r="J44" s="45"/>
    </row>
    <row r="45" spans="2:12" ht="14">
      <c r="B45" s="210"/>
      <c r="C45" s="212"/>
      <c r="D45" s="258"/>
      <c r="E45" s="71" t="s">
        <v>37</v>
      </c>
      <c r="F45" s="72">
        <v>19.3</v>
      </c>
      <c r="G45" s="66"/>
      <c r="H45" s="33">
        <f>' Inputdaten'!CP40/1000</f>
        <v>6.3295667699885936</v>
      </c>
      <c r="I45" s="33">
        <f>' Inputdaten'!CQ40/1000</f>
        <v>0</v>
      </c>
      <c r="J45" s="45"/>
    </row>
    <row r="46" spans="2:12" ht="28">
      <c r="B46" s="210"/>
      <c r="C46" s="72">
        <v>20</v>
      </c>
      <c r="D46" s="71" t="s">
        <v>85</v>
      </c>
      <c r="E46" s="71" t="s">
        <v>87</v>
      </c>
      <c r="F46" s="72">
        <v>20.100000000000001</v>
      </c>
      <c r="G46" s="66">
        <v>0.75</v>
      </c>
      <c r="H46" s="33">
        <f>' Inputdaten'!CP41/1000</f>
        <v>3.607547906810102</v>
      </c>
      <c r="I46" s="33">
        <f>' Inputdaten'!CQ41/1000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66">
        <v>0.5</v>
      </c>
      <c r="H47" s="33">
        <f>' Inputdaten'!CP42/1000</f>
        <v>3.9015935984357379</v>
      </c>
      <c r="I47" s="33">
        <f>' Inputdaten'!CQ42/1000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68">
        <v>0.75</v>
      </c>
      <c r="H48" s="51">
        <f>' Inputdaten'!CP43/1000</f>
        <v>0</v>
      </c>
      <c r="I48" s="51">
        <f>' Inputdaten'!CQ43/1000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1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50"/>
  </sheetPr>
  <dimension ref="B1:L49"/>
  <sheetViews>
    <sheetView topLeftCell="B1" zoomScale="60" zoomScaleNormal="60" workbookViewId="0">
      <selection activeCell="I16" sqref="I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Inputdaten'!CA1</f>
        <v>Rothenbrunnen-Reichenau</v>
      </c>
      <c r="E1" s="3" t="s">
        <v>53</v>
      </c>
    </row>
    <row r="2" spans="2:12" ht="17">
      <c r="B2" s="9" t="s">
        <v>88</v>
      </c>
      <c r="C2" s="16"/>
      <c r="D2" s="64" t="s">
        <v>278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 t="e">
        <f>' Inputdaten'!#REF!</f>
        <v>#REF!</v>
      </c>
      <c r="E4" s="199"/>
    </row>
    <row r="5" spans="2:12">
      <c r="B5" s="198"/>
      <c r="C5" s="27" t="s">
        <v>266</v>
      </c>
      <c r="D5" s="28" t="e">
        <f>' Inputdaten'!#REF!</f>
        <v>#REF!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e">
        <f>#REF!</f>
        <v>#REF!</v>
      </c>
      <c r="C8" s="204">
        <v>1</v>
      </c>
      <c r="D8" s="252" t="s">
        <v>95</v>
      </c>
      <c r="E8" s="35" t="s">
        <v>29</v>
      </c>
      <c r="F8" s="34">
        <v>1.1000000000000001</v>
      </c>
      <c r="G8" s="34" t="s">
        <v>46</v>
      </c>
      <c r="H8" s="36">
        <f>' Inputdaten'!CA3/1000000</f>
        <v>3.7611403084875436E-4</v>
      </c>
      <c r="I8" s="37">
        <f>' Inputdaten'!CB3/1000000</f>
        <v>0</v>
      </c>
      <c r="J8" s="38">
        <f>IF($D$2="Neuanlage",I8,0)</f>
        <v>0</v>
      </c>
    </row>
    <row r="9" spans="2:12" ht="18">
      <c r="B9" s="202"/>
      <c r="C9" s="205"/>
      <c r="D9" s="253"/>
      <c r="E9" s="20" t="s">
        <v>4</v>
      </c>
      <c r="F9" s="19">
        <v>1.2</v>
      </c>
      <c r="G9" s="19" t="s">
        <v>46</v>
      </c>
      <c r="H9" s="8">
        <f>' Inputdaten'!CA4/1000000</f>
        <v>1.5691880954362043</v>
      </c>
      <c r="I9" s="21">
        <f>' Inputdaten'!CB4/1000000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53"/>
      <c r="E10" s="20" t="s">
        <v>5</v>
      </c>
      <c r="F10" s="19">
        <v>1.3</v>
      </c>
      <c r="G10" s="19" t="s">
        <v>46</v>
      </c>
      <c r="H10" s="8">
        <f>' Inputdaten'!CA5/1000000</f>
        <v>0</v>
      </c>
      <c r="I10" s="21">
        <f>' Inputdaten'!CB5/1000000</f>
        <v>0</v>
      </c>
      <c r="J10" s="39">
        <f t="shared" si="0"/>
        <v>0</v>
      </c>
      <c r="L10" s="11"/>
    </row>
    <row r="11" spans="2:12" ht="14">
      <c r="B11" s="202"/>
      <c r="C11" s="205"/>
      <c r="D11" s="253"/>
      <c r="E11" s="20" t="s">
        <v>8</v>
      </c>
      <c r="F11" s="19">
        <v>1.4</v>
      </c>
      <c r="G11" s="19" t="s">
        <v>46</v>
      </c>
      <c r="H11" s="8">
        <f>' Inputdaten'!CA6/1000000</f>
        <v>0</v>
      </c>
      <c r="I11" s="21">
        <f>' Inputdaten'!CB6/1000000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54" t="s">
        <v>96</v>
      </c>
      <c r="E12" s="20" t="s">
        <v>6</v>
      </c>
      <c r="F12" s="19">
        <v>2.1</v>
      </c>
      <c r="G12" s="19" t="s">
        <v>46</v>
      </c>
      <c r="H12" s="21">
        <f>' Inputdaten'!CA7/1000000</f>
        <v>0</v>
      </c>
      <c r="I12" s="21">
        <f>' Inputdaten'!CB7/1000000</f>
        <v>0</v>
      </c>
      <c r="J12" s="39">
        <f>SUM(H12:I12)</f>
        <v>0</v>
      </c>
    </row>
    <row r="13" spans="2:12" ht="14">
      <c r="B13" s="202"/>
      <c r="C13" s="205"/>
      <c r="D13" s="253"/>
      <c r="E13" s="20" t="s">
        <v>7</v>
      </c>
      <c r="F13" s="19">
        <v>2.2000000000000002</v>
      </c>
      <c r="G13" s="19" t="s">
        <v>46</v>
      </c>
      <c r="H13" s="21">
        <f>' Inputdaten'!CA8/1000000</f>
        <v>0</v>
      </c>
      <c r="I13" s="21">
        <f>' Inputdaten'!CB8/1000000</f>
        <v>0</v>
      </c>
      <c r="J13" s="39">
        <f t="shared" ref="J13:J16" si="1">SUM(H13:I13)</f>
        <v>0</v>
      </c>
    </row>
    <row r="14" spans="2:12" ht="14">
      <c r="B14" s="202"/>
      <c r="C14" s="205"/>
      <c r="D14" s="253"/>
      <c r="E14" s="20" t="s">
        <v>39</v>
      </c>
      <c r="F14" s="19">
        <v>2.2999999999999998</v>
      </c>
      <c r="G14" s="19" t="s">
        <v>46</v>
      </c>
      <c r="H14" s="21">
        <f>' Inputdaten'!CA9/1000000</f>
        <v>0</v>
      </c>
      <c r="I14" s="21">
        <f>' Inputdaten'!CB9/1000000</f>
        <v>0</v>
      </c>
      <c r="J14" s="39">
        <f t="shared" si="1"/>
        <v>0</v>
      </c>
    </row>
    <row r="15" spans="2:12" ht="14">
      <c r="B15" s="202"/>
      <c r="C15" s="19">
        <v>3</v>
      </c>
      <c r="D15" s="13" t="s">
        <v>93</v>
      </c>
      <c r="E15" s="13" t="s">
        <v>9</v>
      </c>
      <c r="F15" s="14">
        <v>3.1</v>
      </c>
      <c r="G15" s="14" t="s">
        <v>46</v>
      </c>
      <c r="H15" s="21">
        <f>' Inputdaten'!CA10/1000000</f>
        <v>0</v>
      </c>
      <c r="I15" s="21">
        <f>' Inputdaten'!CB10/1000000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41" t="s">
        <v>272</v>
      </c>
      <c r="E16" s="42" t="s">
        <v>79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e">
        <f>#REF!</f>
        <v>#REF!</v>
      </c>
      <c r="C17" s="211">
        <v>5</v>
      </c>
      <c r="D17" s="259" t="s">
        <v>261</v>
      </c>
      <c r="E17" s="81" t="s">
        <v>29</v>
      </c>
      <c r="F17" s="82">
        <v>5.0999999999999996</v>
      </c>
      <c r="G17" s="65">
        <v>0.75</v>
      </c>
      <c r="H17" s="33">
        <f>' Inputdaten'!CA12/1000000</f>
        <v>3.7611403084875436E-4</v>
      </c>
      <c r="I17" s="33">
        <f>' Inputdaten'!CB12/1000000</f>
        <v>0</v>
      </c>
      <c r="J17" s="50">
        <f>(H17+I17)*G17</f>
        <v>2.8208552313656576E-4</v>
      </c>
    </row>
    <row r="18" spans="2:12" ht="18">
      <c r="B18" s="210"/>
      <c r="C18" s="212"/>
      <c r="D18" s="258"/>
      <c r="E18" s="71" t="s">
        <v>4</v>
      </c>
      <c r="F18" s="72">
        <v>5.2</v>
      </c>
      <c r="G18" s="66">
        <v>0.75</v>
      </c>
      <c r="H18" s="21">
        <f>' Inputdaten'!CA13/1000000</f>
        <v>1.5691880954362043</v>
      </c>
      <c r="I18" s="21">
        <f>' Inputdaten'!CB13/1000000</f>
        <v>0</v>
      </c>
      <c r="J18" s="44">
        <f t="shared" ref="J18:J40" si="2">(H18+I18)*G18</f>
        <v>1.1768910715771532</v>
      </c>
      <c r="L18" s="11"/>
    </row>
    <row r="19" spans="2:12" ht="16" customHeight="1">
      <c r="B19" s="210"/>
      <c r="C19" s="212"/>
      <c r="D19" s="258"/>
      <c r="E19" s="71" t="s">
        <v>5</v>
      </c>
      <c r="F19" s="72">
        <v>5.3</v>
      </c>
      <c r="G19" s="66">
        <v>0.75</v>
      </c>
      <c r="H19" s="21">
        <f>' Inputdaten'!CA14/1000000</f>
        <v>0</v>
      </c>
      <c r="I19" s="21">
        <f>' Inputdaten'!CB14/1000000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58"/>
      <c r="E20" s="71" t="s">
        <v>8</v>
      </c>
      <c r="F20" s="72">
        <v>5.4</v>
      </c>
      <c r="G20" s="66">
        <v>0.75</v>
      </c>
      <c r="H20" s="21">
        <f>' Inputdaten'!CA15/1000000</f>
        <v>0</v>
      </c>
      <c r="I20" s="21">
        <f>' Inputdaten'!CB15/1000000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58" t="s">
        <v>78</v>
      </c>
      <c r="E21" s="71" t="s">
        <v>27</v>
      </c>
      <c r="F21" s="72">
        <v>6.1</v>
      </c>
      <c r="G21" s="66">
        <v>0.5</v>
      </c>
      <c r="H21" s="21">
        <f>' Inputdaten'!CA16/1000000</f>
        <v>0</v>
      </c>
      <c r="I21" s="21">
        <f>' Inputdaten'!CB16/1000000</f>
        <v>0</v>
      </c>
      <c r="J21" s="44">
        <f t="shared" si="2"/>
        <v>0</v>
      </c>
    </row>
    <row r="22" spans="2:12" ht="14">
      <c r="B22" s="210"/>
      <c r="C22" s="212"/>
      <c r="D22" s="258"/>
      <c r="E22" s="71" t="s">
        <v>32</v>
      </c>
      <c r="F22" s="72">
        <v>6.2</v>
      </c>
      <c r="G22" s="66">
        <v>0.5</v>
      </c>
      <c r="H22" s="21">
        <f>' Inputdaten'!CA17/1000000</f>
        <v>0</v>
      </c>
      <c r="I22" s="21">
        <f>' Inputdaten'!CB17/1000000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5" t="s">
        <v>273</v>
      </c>
      <c r="E23" s="71" t="s">
        <v>10</v>
      </c>
      <c r="F23" s="72">
        <v>7.1</v>
      </c>
      <c r="G23" s="66">
        <v>0.25</v>
      </c>
      <c r="H23" s="21">
        <f>' Inputdaten'!CA18/1000000</f>
        <v>0</v>
      </c>
      <c r="I23" s="21">
        <f>' Inputdaten'!CB18/1000000</f>
        <v>0</v>
      </c>
      <c r="J23" s="44">
        <f t="shared" si="2"/>
        <v>0</v>
      </c>
    </row>
    <row r="24" spans="2:12" ht="14">
      <c r="B24" s="210"/>
      <c r="C24" s="216"/>
      <c r="D24" s="216"/>
      <c r="E24" s="71" t="s">
        <v>11</v>
      </c>
      <c r="F24" s="72">
        <v>7.2</v>
      </c>
      <c r="G24" s="66">
        <v>0.25</v>
      </c>
      <c r="H24" s="21">
        <f>' Inputdaten'!CA19/1000000</f>
        <v>0</v>
      </c>
      <c r="I24" s="21">
        <f>' Inputdaten'!CB19/1000000</f>
        <v>0</v>
      </c>
      <c r="J24" s="44">
        <f t="shared" si="2"/>
        <v>0</v>
      </c>
    </row>
    <row r="25" spans="2:12" ht="18">
      <c r="B25" s="210"/>
      <c r="C25" s="216"/>
      <c r="D25" s="216"/>
      <c r="E25" s="71" t="s">
        <v>33</v>
      </c>
      <c r="F25" s="72">
        <v>7.3</v>
      </c>
      <c r="G25" s="66">
        <v>0.25</v>
      </c>
      <c r="H25" s="21">
        <f>' Inputdaten'!CA20/1000000</f>
        <v>0</v>
      </c>
      <c r="I25" s="21">
        <f>' Inputdaten'!CB20/1000000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6"/>
      <c r="E26" s="83" t="s">
        <v>97</v>
      </c>
      <c r="F26" s="84">
        <v>7.4</v>
      </c>
      <c r="G26" s="67">
        <v>0.25</v>
      </c>
      <c r="H26" s="12">
        <f>' Inputdaten'!CA21/1000000</f>
        <v>0</v>
      </c>
      <c r="I26" s="12">
        <f>' Inputdaten'!CB21/1000000</f>
        <v>0</v>
      </c>
      <c r="J26" s="49">
        <f t="shared" si="2"/>
        <v>0</v>
      </c>
      <c r="L26" s="11"/>
    </row>
    <row r="27" spans="2:12" ht="22.5" customHeight="1">
      <c r="B27" s="219" t="e">
        <f>#REF!</f>
        <v>#REF!</v>
      </c>
      <c r="C27" s="222">
        <v>8</v>
      </c>
      <c r="D27" s="257" t="s">
        <v>262</v>
      </c>
      <c r="E27" s="69" t="s">
        <v>82</v>
      </c>
      <c r="F27" s="70">
        <v>8.1</v>
      </c>
      <c r="G27" s="70">
        <v>3</v>
      </c>
      <c r="H27" s="37">
        <f>' Inputdaten'!CA22/1000</f>
        <v>0</v>
      </c>
      <c r="I27" s="37">
        <f>' Inputdaten'!CB22/1000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58"/>
      <c r="E28" s="71" t="s">
        <v>83</v>
      </c>
      <c r="F28" s="72">
        <v>8.1999999999999993</v>
      </c>
      <c r="G28" s="72">
        <v>4</v>
      </c>
      <c r="H28" s="21">
        <f>' Inputdaten'!CA23/1000</f>
        <v>0</v>
      </c>
      <c r="I28" s="21">
        <f>' Inputdaten'!CB23/1000</f>
        <v>0</v>
      </c>
      <c r="J28" s="44">
        <f t="shared" si="2"/>
        <v>0</v>
      </c>
    </row>
    <row r="29" spans="2:12" ht="28">
      <c r="B29" s="220"/>
      <c r="C29" s="72">
        <v>9</v>
      </c>
      <c r="D29" s="71" t="s">
        <v>91</v>
      </c>
      <c r="E29" s="71" t="s">
        <v>274</v>
      </c>
      <c r="F29" s="72">
        <v>9.1</v>
      </c>
      <c r="G29" s="72">
        <v>4</v>
      </c>
      <c r="H29" s="21">
        <f>' Inputdaten'!CA24/1000</f>
        <v>3.817198544988575</v>
      </c>
      <c r="I29" s="21">
        <f>' Inputdaten'!CB24/1000</f>
        <v>0</v>
      </c>
      <c r="J29" s="44">
        <f t="shared" si="2"/>
        <v>15.2687941799543</v>
      </c>
    </row>
    <row r="30" spans="2:12" ht="25.5" customHeight="1">
      <c r="B30" s="220"/>
      <c r="C30" s="215">
        <v>10</v>
      </c>
      <c r="D30" s="258" t="s">
        <v>92</v>
      </c>
      <c r="E30" s="71" t="s">
        <v>13</v>
      </c>
      <c r="F30" s="72">
        <v>10.1</v>
      </c>
      <c r="G30" s="72">
        <v>3</v>
      </c>
      <c r="H30" s="21">
        <f>' Inputdaten'!CA25/1000</f>
        <v>0</v>
      </c>
      <c r="I30" s="21">
        <f>' Inputdaten'!CB25/1000</f>
        <v>0</v>
      </c>
      <c r="J30" s="44">
        <f t="shared" si="2"/>
        <v>0</v>
      </c>
    </row>
    <row r="31" spans="2:12" ht="14">
      <c r="B31" s="220"/>
      <c r="C31" s="211"/>
      <c r="D31" s="258"/>
      <c r="E31" s="71" t="s">
        <v>34</v>
      </c>
      <c r="F31" s="72">
        <v>10.199999999999999</v>
      </c>
      <c r="G31" s="72">
        <v>3</v>
      </c>
      <c r="H31" s="21">
        <f>' Inputdaten'!CA26/1000</f>
        <v>0</v>
      </c>
      <c r="I31" s="21">
        <f>' Inputdaten'!CB26/1000</f>
        <v>0</v>
      </c>
      <c r="J31" s="44">
        <f t="shared" si="2"/>
        <v>0</v>
      </c>
    </row>
    <row r="32" spans="2:12" ht="28">
      <c r="B32" s="220"/>
      <c r="C32" s="215">
        <v>11</v>
      </c>
      <c r="D32" s="215" t="s">
        <v>89</v>
      </c>
      <c r="E32" s="71" t="s">
        <v>86</v>
      </c>
      <c r="F32" s="72">
        <v>11.1</v>
      </c>
      <c r="G32" s="72">
        <v>4</v>
      </c>
      <c r="H32" s="21">
        <f>' Inputdaten'!CA27/1000</f>
        <v>7.9674744097429153</v>
      </c>
      <c r="I32" s="21">
        <f>' Inputdaten'!CB27/1000</f>
        <v>0</v>
      </c>
      <c r="J32" s="44">
        <f t="shared" si="2"/>
        <v>31.869897638971661</v>
      </c>
    </row>
    <row r="33" spans="2:12" ht="19" thickBot="1">
      <c r="B33" s="221"/>
      <c r="C33" s="224"/>
      <c r="D33" s="224"/>
      <c r="E33" s="73" t="s">
        <v>12</v>
      </c>
      <c r="F33" s="74">
        <v>11.2</v>
      </c>
      <c r="G33" s="74">
        <v>1</v>
      </c>
      <c r="H33" s="43">
        <f>' Inputdaten'!CA28/1000</f>
        <v>0</v>
      </c>
      <c r="I33" s="43">
        <f>' Inputdaten'!CB28/1000</f>
        <v>0</v>
      </c>
      <c r="J33" s="79">
        <f t="shared" si="2"/>
        <v>0</v>
      </c>
      <c r="L33" s="11"/>
    </row>
    <row r="34" spans="2:12" ht="16" customHeight="1">
      <c r="B34" s="210" t="e">
        <f>#REF!</f>
        <v>#REF!</v>
      </c>
      <c r="C34" s="211">
        <v>12</v>
      </c>
      <c r="D34" s="259" t="s">
        <v>41</v>
      </c>
      <c r="E34" s="81" t="s">
        <v>35</v>
      </c>
      <c r="F34" s="82">
        <v>12.1</v>
      </c>
      <c r="G34" s="32">
        <v>3</v>
      </c>
      <c r="H34" s="33">
        <f>' Inputdaten'!CA29/1000000</f>
        <v>0.27571262153849657</v>
      </c>
      <c r="I34" s="33">
        <f>' Inputdaten'!CB29/1000000</f>
        <v>0</v>
      </c>
      <c r="J34" s="50">
        <f t="shared" si="2"/>
        <v>0.82713786461548966</v>
      </c>
    </row>
    <row r="35" spans="2:12" ht="14">
      <c r="B35" s="210"/>
      <c r="C35" s="212"/>
      <c r="D35" s="258"/>
      <c r="E35" s="71" t="s">
        <v>44</v>
      </c>
      <c r="F35" s="72">
        <v>12.2</v>
      </c>
      <c r="G35" s="30">
        <v>3</v>
      </c>
      <c r="H35" s="21">
        <f>' Inputdaten'!CA30/1000000</f>
        <v>0</v>
      </c>
      <c r="I35" s="21">
        <f>' Inputdaten'!CB30/1000000</f>
        <v>0</v>
      </c>
      <c r="J35" s="44">
        <f t="shared" si="2"/>
        <v>0</v>
      </c>
    </row>
    <row r="36" spans="2:12" ht="14">
      <c r="B36" s="210"/>
      <c r="C36" s="72">
        <v>13</v>
      </c>
      <c r="D36" s="71" t="s">
        <v>0</v>
      </c>
      <c r="E36" s="71" t="s">
        <v>0</v>
      </c>
      <c r="F36" s="72">
        <v>13.1</v>
      </c>
      <c r="G36" s="30">
        <v>3</v>
      </c>
      <c r="H36" s="21">
        <f>' Inputdaten'!CA31/1000000</f>
        <v>0</v>
      </c>
      <c r="I36" s="21">
        <f>' Inputdaten'!CB31/1000000</f>
        <v>0</v>
      </c>
      <c r="J36" s="44">
        <f t="shared" si="2"/>
        <v>0</v>
      </c>
    </row>
    <row r="37" spans="2:12" ht="28">
      <c r="B37" s="210"/>
      <c r="C37" s="72">
        <v>14</v>
      </c>
      <c r="D37" s="71" t="s">
        <v>52</v>
      </c>
      <c r="E37" s="71" t="s">
        <v>2</v>
      </c>
      <c r="F37" s="72">
        <v>14.1</v>
      </c>
      <c r="G37" s="30">
        <v>2</v>
      </c>
      <c r="H37" s="21">
        <f>' Inputdaten'!CA32/1000000</f>
        <v>1.9395682650127715E-4</v>
      </c>
      <c r="I37" s="21">
        <f>' Inputdaten'!CB32/1000000</f>
        <v>0</v>
      </c>
      <c r="J37" s="44">
        <f t="shared" si="2"/>
        <v>3.879136530025543E-4</v>
      </c>
    </row>
    <row r="38" spans="2:12" ht="28">
      <c r="B38" s="210"/>
      <c r="C38" s="72">
        <v>15</v>
      </c>
      <c r="D38" s="71" t="s">
        <v>42</v>
      </c>
      <c r="E38" s="71" t="s">
        <v>38</v>
      </c>
      <c r="F38" s="72">
        <v>15.1</v>
      </c>
      <c r="G38" s="30">
        <v>1</v>
      </c>
      <c r="H38" s="21">
        <f>' Inputdaten'!CA33/1000000</f>
        <v>0</v>
      </c>
      <c r="I38" s="21">
        <f>' Inputdaten'!CB33/1000000</f>
        <v>0</v>
      </c>
      <c r="J38" s="44">
        <f t="shared" si="2"/>
        <v>0</v>
      </c>
    </row>
    <row r="39" spans="2:12" ht="18" customHeight="1">
      <c r="B39" s="210"/>
      <c r="C39" s="212">
        <v>16</v>
      </c>
      <c r="D39" s="258" t="s">
        <v>1</v>
      </c>
      <c r="E39" s="71" t="s">
        <v>28</v>
      </c>
      <c r="F39" s="72">
        <v>16.100000000000001</v>
      </c>
      <c r="G39" s="30">
        <v>1</v>
      </c>
      <c r="H39" s="21">
        <f>' Inputdaten'!CA34/1000000</f>
        <v>2.9095669423381923E-4</v>
      </c>
      <c r="I39" s="21">
        <f>' Inputdaten'!CB34/1000000</f>
        <v>0</v>
      </c>
      <c r="J39" s="44">
        <f t="shared" si="2"/>
        <v>2.9095669423381923E-4</v>
      </c>
      <c r="L39" s="11"/>
    </row>
    <row r="40" spans="2:12" ht="18">
      <c r="B40" s="210"/>
      <c r="C40" s="212"/>
      <c r="D40" s="258"/>
      <c r="E40" s="71" t="s">
        <v>36</v>
      </c>
      <c r="F40" s="72">
        <v>16.2</v>
      </c>
      <c r="G40" s="30">
        <v>1</v>
      </c>
      <c r="H40" s="21">
        <f>' Inputdaten'!CA35/1000000</f>
        <v>0</v>
      </c>
      <c r="I40" s="21">
        <f>' Inputdaten'!CB35/1000000</f>
        <v>0</v>
      </c>
      <c r="J40" s="44">
        <f t="shared" si="2"/>
        <v>0</v>
      </c>
      <c r="L40" s="11"/>
    </row>
    <row r="41" spans="2:12" ht="29" thickBot="1">
      <c r="B41" s="210"/>
      <c r="C41" s="84">
        <v>17</v>
      </c>
      <c r="D41" s="83" t="s">
        <v>263</v>
      </c>
      <c r="E41" s="83" t="s">
        <v>275</v>
      </c>
      <c r="F41" s="84">
        <v>17.100000000000001</v>
      </c>
      <c r="G41" s="47">
        <v>1</v>
      </c>
      <c r="H41" s="12">
        <f>' Inputdaten'!CA36/1000000</f>
        <v>0.19239505652179995</v>
      </c>
      <c r="I41" s="12">
        <f>' Inputdaten'!CB36/1000000</f>
        <v>0</v>
      </c>
      <c r="J41" s="49">
        <f>(H41+I41)*G41</f>
        <v>0.19239505652179995</v>
      </c>
      <c r="L41" s="11"/>
    </row>
    <row r="42" spans="2:12" ht="18">
      <c r="B42" s="226" t="e">
        <f>#REF!</f>
        <v>#REF!</v>
      </c>
      <c r="C42" s="75">
        <v>18</v>
      </c>
      <c r="D42" s="76"/>
      <c r="E42" s="76" t="s">
        <v>98</v>
      </c>
      <c r="F42" s="75">
        <v>18.100000000000001</v>
      </c>
      <c r="G42" s="63">
        <v>0.75</v>
      </c>
      <c r="H42" s="37">
        <f>' Inputdaten'!CA37/1000</f>
        <v>9.3376335203460457</v>
      </c>
      <c r="I42" s="37">
        <f>' Inputdaten'!CB37/1000</f>
        <v>0</v>
      </c>
      <c r="J42" s="80">
        <f>(H42+I42)*G42</f>
        <v>7.0032251402595342</v>
      </c>
      <c r="L42" s="11"/>
    </row>
    <row r="43" spans="2:12" ht="28">
      <c r="B43" s="210"/>
      <c r="C43" s="212">
        <v>19</v>
      </c>
      <c r="D43" s="258" t="s">
        <v>84</v>
      </c>
      <c r="E43" s="71" t="s">
        <v>49</v>
      </c>
      <c r="F43" s="72">
        <v>19.100000000000001</v>
      </c>
      <c r="G43" s="66" t="s">
        <v>319</v>
      </c>
      <c r="H43" s="33">
        <f>' Inputdaten'!CA38/1000</f>
        <v>4.9057431700317853</v>
      </c>
      <c r="I43" s="21">
        <f>' Inputdaten'!CB38/1000</f>
        <v>0</v>
      </c>
      <c r="J43" s="45"/>
    </row>
    <row r="44" spans="2:12" ht="14">
      <c r="B44" s="210"/>
      <c r="C44" s="212"/>
      <c r="D44" s="258"/>
      <c r="E44" s="71" t="s">
        <v>50</v>
      </c>
      <c r="F44" s="72">
        <v>19.2</v>
      </c>
      <c r="G44" s="66"/>
      <c r="H44" s="33">
        <f>' Inputdaten'!CA39/1000</f>
        <v>3.6205127187388255</v>
      </c>
      <c r="I44" s="33">
        <f>' Inputdaten'!CB39/1000</f>
        <v>0</v>
      </c>
      <c r="J44" s="45"/>
    </row>
    <row r="45" spans="2:12" ht="14">
      <c r="B45" s="210"/>
      <c r="C45" s="212"/>
      <c r="D45" s="258"/>
      <c r="E45" s="71" t="s">
        <v>37</v>
      </c>
      <c r="F45" s="72">
        <v>19.3</v>
      </c>
      <c r="G45" s="66"/>
      <c r="H45" s="33">
        <f>' Inputdaten'!CA40/1000</f>
        <v>0.34064554128149416</v>
      </c>
      <c r="I45" s="33">
        <f>' Inputdaten'!CB40/1000</f>
        <v>0</v>
      </c>
      <c r="J45" s="45"/>
    </row>
    <row r="46" spans="2:12" ht="28">
      <c r="B46" s="210"/>
      <c r="C46" s="72">
        <v>20</v>
      </c>
      <c r="D46" s="71" t="s">
        <v>85</v>
      </c>
      <c r="E46" s="71" t="s">
        <v>87</v>
      </c>
      <c r="F46" s="72">
        <v>20.100000000000001</v>
      </c>
      <c r="G46" s="66">
        <v>0.75</v>
      </c>
      <c r="H46" s="33">
        <f>' Inputdaten'!CA41/1000</f>
        <v>3.8171987764310327</v>
      </c>
      <c r="I46" s="33">
        <f>' Inputdaten'!CB41/1000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66">
        <v>0.5</v>
      </c>
      <c r="H47" s="33">
        <f>' Inputdaten'!CA42/1000</f>
        <v>0.82982227351550975</v>
      </c>
      <c r="I47" s="33">
        <f>' Inputdaten'!CB42/1000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68">
        <v>0.75</v>
      </c>
      <c r="H48" s="51">
        <f>' Inputdaten'!CA43/1000</f>
        <v>0</v>
      </c>
      <c r="I48" s="51">
        <f>' Inputdaten'!CB43/1000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0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Inputdaten'!G1</f>
        <v>Überleitung Lugnez</v>
      </c>
    </row>
    <row r="2" spans="2:12" ht="17">
      <c r="B2" s="9" t="s">
        <v>88</v>
      </c>
      <c r="C2" s="16"/>
      <c r="D2" s="18" t="s">
        <v>277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Inputdaten'!H44</f>
        <v>1</v>
      </c>
      <c r="E4" s="199"/>
    </row>
    <row r="5" spans="2:12">
      <c r="B5" s="198"/>
      <c r="C5" s="27" t="s">
        <v>266</v>
      </c>
      <c r="D5" s="28">
        <f>' Inputdaten'!G44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Inputdaten'!G3/1000000</f>
        <v>0</v>
      </c>
      <c r="I8" s="37">
        <f>' Inputdaten'!H3/1000000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Inputdaten'!G4/1000000</f>
        <v>0.13168185007524819</v>
      </c>
      <c r="I9" s="21">
        <f>' Inputdaten'!H4/1000000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Inputdaten'!G5/1000000</f>
        <v>0</v>
      </c>
      <c r="I10" s="21">
        <f>' Inputdaten'!H5/1000000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Inputdaten'!G6/1000000</f>
        <v>0</v>
      </c>
      <c r="I11" s="21">
        <f>' Inputdaten'!H6/1000000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Inputdaten'!G7/1000000</f>
        <v>0</v>
      </c>
      <c r="I12" s="21">
        <f>' Inputdaten'!H7/1000000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Inputdaten'!G8/1000000</f>
        <v>0</v>
      </c>
      <c r="I13" s="21">
        <f>' Inputdaten'!H8/1000000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Inputdaten'!G9/1000000</f>
        <v>0</v>
      </c>
      <c r="I14" s="21">
        <f>' Inputdaten'!H9/1000000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Inputdaten'!G10/1000000</f>
        <v>0</v>
      </c>
      <c r="I15" s="21">
        <f>' Inputdaten'!H10/1000000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85">
        <f>' Inputdaten'!G12/1000000</f>
        <v>0</v>
      </c>
      <c r="I17" s="85">
        <f>' Inputdaten'!H12/1000000</f>
        <v>0</v>
      </c>
      <c r="J17" s="86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15">
        <f>' Inputdaten'!G13/1000000</f>
        <v>0.13168185007524819</v>
      </c>
      <c r="I18" s="15">
        <f>' Inputdaten'!H13/1000000</f>
        <v>0</v>
      </c>
      <c r="J18" s="87">
        <f t="shared" ref="J18:J40" si="2">(H18+I18)*G18</f>
        <v>0.39504555022574456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15">
        <f>' Inputdaten'!G14/1000000</f>
        <v>0</v>
      </c>
      <c r="I19" s="15">
        <f>' Inputdaten'!H14/1000000</f>
        <v>0</v>
      </c>
      <c r="J19" s="87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15">
        <f>' Inputdaten'!G15/1000000</f>
        <v>0</v>
      </c>
      <c r="I20" s="15">
        <f>' Inputdaten'!H15/1000000</f>
        <v>0</v>
      </c>
      <c r="J20" s="87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15">
        <f>' Inputdaten'!G16/1000000</f>
        <v>0</v>
      </c>
      <c r="I21" s="15">
        <f>' Inputdaten'!H16/1000000</f>
        <v>0</v>
      </c>
      <c r="J21" s="87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15">
        <f>' Inputdaten'!G17/1000000</f>
        <v>0</v>
      </c>
      <c r="I22" s="15">
        <f>' Inputdaten'!H17/1000000</f>
        <v>0</v>
      </c>
      <c r="J22" s="87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15">
        <f>' Inputdaten'!G18/1000000</f>
        <v>1.6415363522929879E-2</v>
      </c>
      <c r="I23" s="15">
        <f>' Inputdaten'!H18/1000000</f>
        <v>0</v>
      </c>
      <c r="J23" s="87">
        <f t="shared" si="2"/>
        <v>1.6415363522929879E-2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15">
        <f>' Inputdaten'!G19/1000000</f>
        <v>0</v>
      </c>
      <c r="I24" s="15">
        <f>' Inputdaten'!H19/1000000</f>
        <v>0</v>
      </c>
      <c r="J24" s="87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15">
        <f>' Inputdaten'!G20/1000000</f>
        <v>0</v>
      </c>
      <c r="I25" s="15">
        <f>' Inputdaten'!H20/1000000</f>
        <v>0</v>
      </c>
      <c r="J25" s="87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88">
        <f>' Inputdaten'!G21/1000000</f>
        <v>0</v>
      </c>
      <c r="I26" s="88">
        <f>' Inputdaten'!H21/1000000</f>
        <v>0</v>
      </c>
      <c r="J26" s="8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90">
        <f>' Inputdaten'!G22/1000</f>
        <v>0</v>
      </c>
      <c r="I27" s="90">
        <f>' Inputdaten'!H22/1000</f>
        <v>0</v>
      </c>
      <c r="J27" s="95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15">
        <f>' Inputdaten'!G23/1000</f>
        <v>0</v>
      </c>
      <c r="I28" s="15">
        <f>' Inputdaten'!H23/1000</f>
        <v>0</v>
      </c>
      <c r="J28" s="87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15">
        <f>' Inputdaten'!G24/1000</f>
        <v>0</v>
      </c>
      <c r="I29" s="15">
        <f>' Inputdaten'!H24/1000</f>
        <v>0</v>
      </c>
      <c r="J29" s="87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15">
        <f>' Inputdaten'!G25/1000</f>
        <v>0</v>
      </c>
      <c r="I30" s="15">
        <f>' Inputdaten'!H25/1000</f>
        <v>0</v>
      </c>
      <c r="J30" s="87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15">
        <f>' Inputdaten'!G26/1000</f>
        <v>0</v>
      </c>
      <c r="I31" s="15">
        <f>' Inputdaten'!H26/1000</f>
        <v>0</v>
      </c>
      <c r="J31" s="87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15">
        <f>' Inputdaten'!G27/1000</f>
        <v>1.445337622438053</v>
      </c>
      <c r="I32" s="15">
        <f>' Inputdaten'!H27/1000</f>
        <v>0.18469347513342854</v>
      </c>
      <c r="J32" s="87">
        <f t="shared" si="2"/>
        <v>6.5201243902859263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91">
        <f>' Inputdaten'!G28/1000</f>
        <v>0</v>
      </c>
      <c r="I33" s="91">
        <f>' Inputdaten'!H28/1000</f>
        <v>0</v>
      </c>
      <c r="J33" s="96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82">
        <v>3</v>
      </c>
      <c r="H34" s="85">
        <f>' Inputdaten'!G29/1000000</f>
        <v>9.3004535014703932E-2</v>
      </c>
      <c r="I34" s="85">
        <f>' Inputdaten'!H29/1000000</f>
        <v>0</v>
      </c>
      <c r="J34" s="86">
        <f t="shared" si="2"/>
        <v>0.27901360504411177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72">
        <v>3</v>
      </c>
      <c r="H35" s="15">
        <f>' Inputdaten'!G30/1000000</f>
        <v>0</v>
      </c>
      <c r="I35" s="15">
        <f>' Inputdaten'!H30/1000000</f>
        <v>0</v>
      </c>
      <c r="J35" s="87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72">
        <v>3</v>
      </c>
      <c r="H36" s="15">
        <f>' Inputdaten'!G31/1000000</f>
        <v>0</v>
      </c>
      <c r="I36" s="15">
        <f>' Inputdaten'!H31/1000000</f>
        <v>0</v>
      </c>
      <c r="J36" s="87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72">
        <v>2</v>
      </c>
      <c r="H37" s="15">
        <f>' Inputdaten'!G32/1000000</f>
        <v>0.64073056522640537</v>
      </c>
      <c r="I37" s="15">
        <f>' Inputdaten'!H32/1000000</f>
        <v>3.5947819544655667E-2</v>
      </c>
      <c r="J37" s="87">
        <f t="shared" si="2"/>
        <v>1.353356769542122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72">
        <v>1</v>
      </c>
      <c r="H38" s="15">
        <f>' Inputdaten'!G33/1000000</f>
        <v>0</v>
      </c>
      <c r="I38" s="15">
        <f>' Inputdaten'!H33/1000000</f>
        <v>0</v>
      </c>
      <c r="J38" s="87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72">
        <v>1</v>
      </c>
      <c r="H39" s="15">
        <f>' Inputdaten'!G34/1000000</f>
        <v>0</v>
      </c>
      <c r="I39" s="15">
        <f>' Inputdaten'!H34/1000000</f>
        <v>0</v>
      </c>
      <c r="J39" s="87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72">
        <v>1</v>
      </c>
      <c r="H40" s="15">
        <f>' Inputdaten'!G35/1000000</f>
        <v>0</v>
      </c>
      <c r="I40" s="15">
        <f>' Inputdaten'!H35/1000000</f>
        <v>0</v>
      </c>
      <c r="J40" s="87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84">
        <v>1</v>
      </c>
      <c r="H41" s="88">
        <f>' Inputdaten'!G36/1000000</f>
        <v>0.52321235577126179</v>
      </c>
      <c r="I41" s="88">
        <f>' Inputdaten'!H36/1000000</f>
        <v>0.2000672134219883</v>
      </c>
      <c r="J41" s="89">
        <f>(H41+I41)*G41</f>
        <v>0.72327956919325009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90">
        <f>' Inputdaten'!G37/1000</f>
        <v>25.252333610481532</v>
      </c>
      <c r="I42" s="90">
        <f>' Inputdaten'!H37/1000</f>
        <v>0.93891147132168484</v>
      </c>
      <c r="J42" s="97">
        <f>(H42+I42)*G42</f>
        <v>78.573735245409651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85">
        <f>' Inputdaten'!G38/1000</f>
        <v>16.394386923979059</v>
      </c>
      <c r="I43" s="15">
        <f>' Inputdaten'!H38/1000</f>
        <v>0.20358565522213098</v>
      </c>
      <c r="J43" s="92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85">
        <f>' Inputdaten'!G39/1000</f>
        <v>0</v>
      </c>
      <c r="I44" s="85">
        <f>' Inputdaten'!H39/1000</f>
        <v>0</v>
      </c>
      <c r="J44" s="92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85">
        <f>' Inputdaten'!G40/1000</f>
        <v>0</v>
      </c>
      <c r="I45" s="85">
        <f>' Inputdaten'!H40/1000</f>
        <v>0</v>
      </c>
      <c r="J45" s="92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85">
        <f>' Inputdaten'!G41/1000</f>
        <v>0</v>
      </c>
      <c r="I46" s="85">
        <f>' Inputdaten'!H41/1000</f>
        <v>0</v>
      </c>
      <c r="J46" s="92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85">
        <f>' Inputdaten'!G42/1000</f>
        <v>0</v>
      </c>
      <c r="I47" s="85">
        <f>' Inputdaten'!H42/1000</f>
        <v>0</v>
      </c>
      <c r="J47" s="92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93">
        <f>' Inputdaten'!G43/1000</f>
        <v>0</v>
      </c>
      <c r="I48" s="93">
        <f>' Inputdaten'!H43/1000</f>
        <v>0</v>
      </c>
      <c r="J48" s="94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31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L49"/>
  <sheetViews>
    <sheetView topLeftCell="B1" zoomScale="60" zoomScaleNormal="60" workbookViewId="0">
      <selection activeCell="AA24" sqref="AA24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Inputdaten'!J1</f>
        <v>Turtmanngletscher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Inputdaten'!K44</f>
        <v>1</v>
      </c>
      <c r="E4" s="199"/>
    </row>
    <row r="5" spans="2:12">
      <c r="B5" s="198"/>
      <c r="C5" s="27" t="s">
        <v>266</v>
      </c>
      <c r="D5" s="28">
        <f>' Inputdaten'!J44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Inputdaten'!J3/1000000</f>
        <v>0</v>
      </c>
      <c r="I8" s="37">
        <f>' Inputdaten'!K3/1000000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Inputdaten'!J4/1000000</f>
        <v>0</v>
      </c>
      <c r="I9" s="21">
        <f>' Inputdaten'!K4/1000000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Inputdaten'!J5/1000000</f>
        <v>0</v>
      </c>
      <c r="I10" s="21">
        <f>' Inputdaten'!K5/1000000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Inputdaten'!J6/1000000</f>
        <v>0</v>
      </c>
      <c r="I11" s="21">
        <f>' Inputdaten'!K6/1000000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Inputdaten'!J7/1000000</f>
        <v>0</v>
      </c>
      <c r="I12" s="21">
        <f>' Inputdaten'!K7/1000000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Inputdaten'!J8/1000000</f>
        <v>0</v>
      </c>
      <c r="I13" s="21">
        <f>' Inputdaten'!K8/1000000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Inputdaten'!J9/1000000</f>
        <v>0</v>
      </c>
      <c r="I14" s="21">
        <f>' Inputdaten'!K9/1000000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Inputdaten'!J10/1000000</f>
        <v>0</v>
      </c>
      <c r="I15" s="21">
        <f>' Inputdaten'!K10/1000000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Inputdaten'!J12/1000000</f>
        <v>0</v>
      </c>
      <c r="I17" s="33">
        <f>' Inputdaten'!K12/1000000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Inputdaten'!J13/1000000</f>
        <v>0</v>
      </c>
      <c r="I18" s="21">
        <f>' Inputdaten'!K13/1000000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Inputdaten'!J14/1000000</f>
        <v>0</v>
      </c>
      <c r="I19" s="21">
        <f>' Inputdaten'!K14/1000000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Inputdaten'!J15/1000000</f>
        <v>0</v>
      </c>
      <c r="I20" s="21">
        <f>' Inputdaten'!K15/1000000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Inputdaten'!J16/1000000</f>
        <v>4.6085759297117689E-2</v>
      </c>
      <c r="I21" s="21">
        <f>' Inputdaten'!K16/1000000</f>
        <v>0.46325650547685326</v>
      </c>
      <c r="J21" s="44">
        <f t="shared" si="2"/>
        <v>1.0186845295479419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Inputdaten'!J17/1000000</f>
        <v>0</v>
      </c>
      <c r="I22" s="21">
        <f>' Inputdaten'!K17/1000000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Inputdaten'!J18/1000000</f>
        <v>0</v>
      </c>
      <c r="I23" s="21">
        <f>' Inputdaten'!K18/1000000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Inputdaten'!J19/1000000</f>
        <v>0</v>
      </c>
      <c r="I24" s="21">
        <f>' Inputdaten'!K19/1000000</f>
        <v>0.45631850148740699</v>
      </c>
      <c r="J24" s="44">
        <f t="shared" si="2"/>
        <v>0.45631850148740699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Inputdaten'!J20/1000000</f>
        <v>0</v>
      </c>
      <c r="I25" s="21">
        <f>' Inputdaten'!K20/1000000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Inputdaten'!J21/1000000</f>
        <v>6.3447026205350518E-2</v>
      </c>
      <c r="I26" s="12">
        <f>' Inputdaten'!K21/1000000</f>
        <v>0.40294109755304036</v>
      </c>
      <c r="J26" s="49">
        <f t="shared" si="2"/>
        <v>0.46638812375839089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Inputdaten'!J22/1000</f>
        <v>0</v>
      </c>
      <c r="I27" s="37">
        <f>' Inputdaten'!K22/1000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Inputdaten'!J23/1000</f>
        <v>0</v>
      </c>
      <c r="I28" s="21">
        <f>' Inputdaten'!K23/1000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Inputdaten'!J24/1000</f>
        <v>0</v>
      </c>
      <c r="I29" s="21">
        <f>' Inputdaten'!K24/1000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Inputdaten'!J25/1000</f>
        <v>0</v>
      </c>
      <c r="I30" s="21">
        <f>' Inputdaten'!K25/1000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Inputdaten'!J26/1000</f>
        <v>0</v>
      </c>
      <c r="I31" s="21">
        <f>' Inputdaten'!K26/1000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Inputdaten'!J27/1000</f>
        <v>0</v>
      </c>
      <c r="I32" s="21">
        <f>' Inputdaten'!K27/1000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Inputdaten'!J28/1000</f>
        <v>0</v>
      </c>
      <c r="I33" s="43">
        <f>' Inputdaten'!K28/1000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Inputdaten'!J29/1000000</f>
        <v>0</v>
      </c>
      <c r="I34" s="33">
        <f>' Inputdaten'!K29/1000000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Inputdaten'!J30/1000000</f>
        <v>0</v>
      </c>
      <c r="I35" s="21">
        <f>' Inputdaten'!K30/1000000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Inputdaten'!J31/1000000</f>
        <v>0</v>
      </c>
      <c r="I36" s="21">
        <f>' Inputdaten'!K31/1000000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Inputdaten'!J32/1000000</f>
        <v>4.6077137859676973E-2</v>
      </c>
      <c r="I37" s="21">
        <f>' Inputdaten'!K32/1000000</f>
        <v>0.4631957570427</v>
      </c>
      <c r="J37" s="44">
        <f t="shared" si="2"/>
        <v>1.0185457898047539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Inputdaten'!J33/1000000</f>
        <v>1.378542660870415E-2</v>
      </c>
      <c r="I38" s="21">
        <f>' Inputdaten'!K33/1000000</f>
        <v>0.39618391873342107</v>
      </c>
      <c r="J38" s="44">
        <f t="shared" si="2"/>
        <v>0.4099693453421252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Inputdaten'!J34/1000000</f>
        <v>0</v>
      </c>
      <c r="I39" s="21">
        <f>' Inputdaten'!K34/1000000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Inputdaten'!J35/1000000</f>
        <v>0</v>
      </c>
      <c r="I40" s="21">
        <f>' Inputdaten'!K35/1000000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Inputdaten'!J36/1000000</f>
        <v>3.557692300337922E-3</v>
      </c>
      <c r="I41" s="12">
        <f>' Inputdaten'!K36/1000000</f>
        <v>9.4666580605354701E-3</v>
      </c>
      <c r="J41" s="49">
        <f>(H41+I41)*G41</f>
        <v>1.3024350360873392E-2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37">
        <f>' Inputdaten'!J37/1000</f>
        <v>1.2301594573972205</v>
      </c>
      <c r="I42" s="37">
        <f>' Inputdaten'!K37/1000</f>
        <v>4.349797789021193</v>
      </c>
      <c r="J42" s="80">
        <f>(H42+I42)*G42</f>
        <v>16.739871739255239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Inputdaten'!J38/1000</f>
        <v>0</v>
      </c>
      <c r="I43" s="21">
        <f>' Inputdaten'!K38/1000</f>
        <v>0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Inputdaten'!J39/1000</f>
        <v>0</v>
      </c>
      <c r="I44" s="33">
        <f>' Inputdaten'!K39/1000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Inputdaten'!J40/1000</f>
        <v>0</v>
      </c>
      <c r="I45" s="33">
        <f>' Inputdaten'!K40/1000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Inputdaten'!J41/1000</f>
        <v>0</v>
      </c>
      <c r="I46" s="33">
        <f>' Inputdaten'!K41/1000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Inputdaten'!J42/1000</f>
        <v>0</v>
      </c>
      <c r="I47" s="33">
        <f>' Inputdaten'!K42/1000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Inputdaten'!J43/1000</f>
        <v>0</v>
      </c>
      <c r="I48" s="51">
        <f>' Inputdaten'!K43/1000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30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Inputdaten'!M1</f>
        <v>Haut Glacier d'Arolla</v>
      </c>
    </row>
    <row r="2" spans="2:12" ht="17">
      <c r="B2" s="9" t="s">
        <v>88</v>
      </c>
      <c r="C2" s="16"/>
      <c r="D2" s="18" t="s">
        <v>279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129">
        <f>' Inputdaten'!N44</f>
        <v>0</v>
      </c>
      <c r="E4" s="199"/>
    </row>
    <row r="5" spans="2:12">
      <c r="B5" s="198"/>
      <c r="C5" s="27" t="s">
        <v>266</v>
      </c>
      <c r="D5" s="129">
        <f>' Inputdaten'!M44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Inputdaten'!M3/1000000</f>
        <v>0</v>
      </c>
      <c r="I8" s="37">
        <f>' Inputdaten'!N3/1000000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Inputdaten'!M4/1000000</f>
        <v>0</v>
      </c>
      <c r="I9" s="21">
        <f>' Inputdaten'!N4/1000000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Inputdaten'!M5/1000000</f>
        <v>0</v>
      </c>
      <c r="I10" s="21">
        <f>' Inputdaten'!N5/1000000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Inputdaten'!M6/1000000</f>
        <v>0</v>
      </c>
      <c r="I11" s="21">
        <f>' Inputdaten'!N6/1000000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Inputdaten'!M7/1000000</f>
        <v>0</v>
      </c>
      <c r="I12" s="21">
        <f>' Inputdaten'!N7/1000000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Inputdaten'!M8/1000000</f>
        <v>0</v>
      </c>
      <c r="I13" s="21">
        <f>' Inputdaten'!N8/1000000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Inputdaten'!M9/1000000</f>
        <v>0</v>
      </c>
      <c r="I14" s="21">
        <f>' Inputdaten'!N9/1000000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Inputdaten'!M10/1000000</f>
        <v>0</v>
      </c>
      <c r="I15" s="21">
        <f>' Inputdaten'!N10/1000000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Inputdaten'!M12/1000000</f>
        <v>0</v>
      </c>
      <c r="I17" s="33">
        <f>' Inputdaten'!N12/1000000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Inputdaten'!M13/1000000</f>
        <v>0</v>
      </c>
      <c r="I18" s="21">
        <f>' Inputdaten'!N13/1000000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Inputdaten'!M14/1000000</f>
        <v>0</v>
      </c>
      <c r="I19" s="21">
        <f>' Inputdaten'!N14/1000000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Inputdaten'!M15/1000000</f>
        <v>0</v>
      </c>
      <c r="I20" s="21">
        <f>' Inputdaten'!N15/1000000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Inputdaten'!M16/1000000</f>
        <v>0</v>
      </c>
      <c r="I21" s="21">
        <f>' Inputdaten'!N16/1000000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Inputdaten'!M17/1000000</f>
        <v>0</v>
      </c>
      <c r="I22" s="21">
        <f>' Inputdaten'!N17/1000000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Inputdaten'!M18/1000000</f>
        <v>0</v>
      </c>
      <c r="I23" s="21">
        <f>' Inputdaten'!N18/1000000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Inputdaten'!M19/1000000</f>
        <v>0</v>
      </c>
      <c r="I24" s="21">
        <f>' Inputdaten'!N19/1000000</f>
        <v>0.48296035277189442</v>
      </c>
      <c r="J24" s="44">
        <f t="shared" si="2"/>
        <v>0.48296035277189442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Inputdaten'!M20/1000000</f>
        <v>0</v>
      </c>
      <c r="I25" s="21">
        <f>' Inputdaten'!N20/1000000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Inputdaten'!M21/1000000</f>
        <v>0</v>
      </c>
      <c r="I26" s="12">
        <f>' Inputdaten'!N21/1000000</f>
        <v>0.38651530380851096</v>
      </c>
      <c r="J26" s="49">
        <f t="shared" si="2"/>
        <v>0.38651530380851096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Inputdaten'!M22/1000</f>
        <v>0</v>
      </c>
      <c r="I27" s="37">
        <f>' Inputdaten'!N22/1000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Inputdaten'!M23/1000</f>
        <v>0</v>
      </c>
      <c r="I28" s="21">
        <f>' Inputdaten'!N23/1000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Inputdaten'!M24/1000</f>
        <v>0</v>
      </c>
      <c r="I29" s="21">
        <f>' Inputdaten'!N24/1000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Inputdaten'!M25/1000</f>
        <v>0</v>
      </c>
      <c r="I30" s="21">
        <f>' Inputdaten'!N25/1000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Inputdaten'!M26/1000</f>
        <v>0</v>
      </c>
      <c r="I31" s="21">
        <f>' Inputdaten'!N26/1000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Inputdaten'!M27/1000</f>
        <v>0</v>
      </c>
      <c r="I32" s="21">
        <f>' Inputdaten'!N27/1000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Inputdaten'!M28/1000</f>
        <v>0</v>
      </c>
      <c r="I33" s="43">
        <f>' Inputdaten'!N28/1000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65">
        <v>4</v>
      </c>
      <c r="H34" s="33">
        <f>' Inputdaten'!M29/1000000</f>
        <v>0</v>
      </c>
      <c r="I34" s="33">
        <f>' Inputdaten'!N29/1000000</f>
        <v>0.86947565658040527</v>
      </c>
      <c r="J34" s="50">
        <f t="shared" si="2"/>
        <v>3.4779026263216211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66">
        <v>4</v>
      </c>
      <c r="H35" s="21">
        <f>' Inputdaten'!M30/1000000</f>
        <v>0</v>
      </c>
      <c r="I35" s="21">
        <f>' Inputdaten'!N30/1000000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66">
        <v>4</v>
      </c>
      <c r="H36" s="21">
        <f>' Inputdaten'!M31/1000000</f>
        <v>0</v>
      </c>
      <c r="I36" s="21">
        <f>' Inputdaten'!N31/1000000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66">
        <v>3</v>
      </c>
      <c r="H37" s="21">
        <f>' Inputdaten'!M32/1000000</f>
        <v>0</v>
      </c>
      <c r="I37" s="21">
        <f>' Inputdaten'!N32/1000000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66">
        <v>2</v>
      </c>
      <c r="H38" s="21">
        <f>' Inputdaten'!M33/1000000</f>
        <v>0</v>
      </c>
      <c r="I38" s="21">
        <f>' Inputdaten'!N33/1000000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66">
        <v>2</v>
      </c>
      <c r="H39" s="21">
        <f>' Inputdaten'!M34/1000000</f>
        <v>0</v>
      </c>
      <c r="I39" s="21">
        <f>' Inputdaten'!N34/1000000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66">
        <v>2</v>
      </c>
      <c r="H40" s="21">
        <f>' Inputdaten'!M35/1000000</f>
        <v>0</v>
      </c>
      <c r="I40" s="21">
        <f>' Inputdaten'!N35/1000000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67">
        <v>2</v>
      </c>
      <c r="H41" s="12">
        <f>' Inputdaten'!M36/1000000</f>
        <v>0</v>
      </c>
      <c r="I41" s="12">
        <f>' Inputdaten'!N36/1000000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37">
        <f>' Inputdaten'!M37/1000</f>
        <v>0</v>
      </c>
      <c r="I42" s="37">
        <f>' Inputdaten'!N37/1000</f>
        <v>2.9282253295010872</v>
      </c>
      <c r="J42" s="80">
        <f>(H42+I42)*G42</f>
        <v>8.7846759885032615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Inputdaten'!M38/1000</f>
        <v>0</v>
      </c>
      <c r="I43" s="21">
        <f>' Inputdaten'!N38/1000</f>
        <v>2.5351274609785337E-2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Inputdaten'!M39/1000</f>
        <v>0</v>
      </c>
      <c r="I44" s="33">
        <f>' Inputdaten'!N39/1000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Inputdaten'!M40/1000</f>
        <v>0</v>
      </c>
      <c r="I45" s="33">
        <f>' Inputdaten'!N40/1000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Inputdaten'!M41/1000</f>
        <v>0</v>
      </c>
      <c r="I46" s="33">
        <f>' Inputdaten'!N41/1000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Inputdaten'!M42/1000</f>
        <v>0</v>
      </c>
      <c r="I47" s="33">
        <f>' Inputdaten'!N42/1000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Inputdaten'!M43/1000</f>
        <v>0</v>
      </c>
      <c r="I48" s="51">
        <f>' Inputdaten'!N43/1000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9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Inputdaten'!P1</f>
        <v>Ferpècle</v>
      </c>
    </row>
    <row r="2" spans="2:12" ht="17">
      <c r="B2" s="9" t="s">
        <v>88</v>
      </c>
      <c r="C2" s="16"/>
      <c r="D2" s="18" t="s">
        <v>279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129">
        <f>' Inputdaten'!Q44</f>
        <v>0</v>
      </c>
      <c r="E4" s="199"/>
    </row>
    <row r="5" spans="2:12">
      <c r="B5" s="198"/>
      <c r="C5" s="27" t="s">
        <v>266</v>
      </c>
      <c r="D5" s="129">
        <f>' Inputdaten'!P44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Inputdaten'!P3/1000000</f>
        <v>0</v>
      </c>
      <c r="I8" s="37">
        <f>' Inputdaten'!Q3/1000000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Inputdaten'!P4/1000000</f>
        <v>0</v>
      </c>
      <c r="I9" s="21">
        <f>' Inputdaten'!Q4/1000000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Inputdaten'!P5/1000000</f>
        <v>0</v>
      </c>
      <c r="I10" s="21">
        <f>' Inputdaten'!Q5/1000000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Inputdaten'!P6/1000000</f>
        <v>0</v>
      </c>
      <c r="I11" s="21">
        <f>' Inputdaten'!Q6/1000000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Inputdaten'!P7/1000000</f>
        <v>0</v>
      </c>
      <c r="I12" s="21">
        <f>' Inputdaten'!Q7/1000000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Inputdaten'!P8/1000000</f>
        <v>0</v>
      </c>
      <c r="I13" s="21">
        <f>' Inputdaten'!Q8/1000000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Inputdaten'!P9/1000000</f>
        <v>0</v>
      </c>
      <c r="I14" s="21">
        <f>' Inputdaten'!Q9/1000000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Inputdaten'!P10/1000000</f>
        <v>0</v>
      </c>
      <c r="I15" s="21">
        <f>' Inputdaten'!Q10/1000000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Inputdaten'!P12/1000000</f>
        <v>0</v>
      </c>
      <c r="I17" s="33">
        <f>' Inputdaten'!Q12/1000000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Inputdaten'!P13/1000000</f>
        <v>0</v>
      </c>
      <c r="I18" s="21">
        <f>' Inputdaten'!Q13/1000000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Inputdaten'!P14/1000000</f>
        <v>0</v>
      </c>
      <c r="I19" s="21">
        <f>' Inputdaten'!Q14/1000000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Inputdaten'!P15/1000000</f>
        <v>0</v>
      </c>
      <c r="I20" s="21">
        <f>' Inputdaten'!Q15/1000000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Inputdaten'!P16/1000000</f>
        <v>0</v>
      </c>
      <c r="I21" s="21">
        <f>' Inputdaten'!Q16/1000000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Inputdaten'!P17/1000000</f>
        <v>0</v>
      </c>
      <c r="I22" s="21">
        <f>' Inputdaten'!Q17/1000000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Inputdaten'!P18/1000000</f>
        <v>0</v>
      </c>
      <c r="I23" s="21">
        <f>' Inputdaten'!Q18/1000000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Inputdaten'!P19/1000000</f>
        <v>0</v>
      </c>
      <c r="I24" s="21">
        <f>' Inputdaten'!Q19/1000000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Inputdaten'!P20/1000000</f>
        <v>0</v>
      </c>
      <c r="I25" s="21">
        <f>' Inputdaten'!Q20/1000000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Inputdaten'!P21/1000000</f>
        <v>0</v>
      </c>
      <c r="I26" s="12">
        <f>' Inputdaten'!Q21/1000000</f>
        <v>0.34123422618249988</v>
      </c>
      <c r="J26" s="49">
        <f t="shared" si="2"/>
        <v>0.34123422618249988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Inputdaten'!P22/1000</f>
        <v>0</v>
      </c>
      <c r="I27" s="37">
        <f>' Inputdaten'!Q22/1000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Inputdaten'!P23/1000</f>
        <v>0</v>
      </c>
      <c r="I28" s="21">
        <f>' Inputdaten'!Q23/1000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Inputdaten'!P24/1000</f>
        <v>0</v>
      </c>
      <c r="I29" s="21">
        <f>' Inputdaten'!Q24/1000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Inputdaten'!P25/1000</f>
        <v>0</v>
      </c>
      <c r="I30" s="21">
        <f>' Inputdaten'!Q25/1000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Inputdaten'!P26/1000</f>
        <v>0</v>
      </c>
      <c r="I31" s="21">
        <f>' Inputdaten'!Q26/1000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Inputdaten'!P27/1000</f>
        <v>0</v>
      </c>
      <c r="I32" s="21">
        <f>' Inputdaten'!Q27/1000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Inputdaten'!P28/1000</f>
        <v>0</v>
      </c>
      <c r="I33" s="43">
        <f>' Inputdaten'!Q28/1000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65">
        <v>4</v>
      </c>
      <c r="H34" s="33">
        <f>' Inputdaten'!P29/1000000</f>
        <v>0</v>
      </c>
      <c r="I34" s="33">
        <f>' Inputdaten'!Q29/1000000</f>
        <v>0.34123422618249988</v>
      </c>
      <c r="J34" s="50">
        <f t="shared" si="2"/>
        <v>1.3649369047299995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66">
        <v>4</v>
      </c>
      <c r="H35" s="21">
        <f>' Inputdaten'!P30/1000000</f>
        <v>0</v>
      </c>
      <c r="I35" s="21">
        <f>' Inputdaten'!Q30/1000000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66">
        <v>4</v>
      </c>
      <c r="H36" s="21">
        <f>' Inputdaten'!P31/1000000</f>
        <v>0</v>
      </c>
      <c r="I36" s="21">
        <f>' Inputdaten'!Q31/1000000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66">
        <v>3</v>
      </c>
      <c r="H37" s="21">
        <f>' Inputdaten'!P32/1000000</f>
        <v>0</v>
      </c>
      <c r="I37" s="21">
        <f>' Inputdaten'!Q32/1000000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66">
        <v>2</v>
      </c>
      <c r="H38" s="21">
        <f>' Inputdaten'!P33/1000000</f>
        <v>0</v>
      </c>
      <c r="I38" s="21">
        <f>' Inputdaten'!Q33/1000000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66">
        <v>2</v>
      </c>
      <c r="H39" s="21">
        <f>' Inputdaten'!P34/1000000</f>
        <v>0</v>
      </c>
      <c r="I39" s="21">
        <f>' Inputdaten'!Q34/1000000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66">
        <v>2</v>
      </c>
      <c r="H40" s="21">
        <f>' Inputdaten'!P35/1000000</f>
        <v>0</v>
      </c>
      <c r="I40" s="21">
        <f>' Inputdaten'!Q35/1000000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67">
        <v>2</v>
      </c>
      <c r="H41" s="12">
        <f>' Inputdaten'!P36/1000000</f>
        <v>0</v>
      </c>
      <c r="I41" s="12">
        <f>' Inputdaten'!Q36/1000000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37">
        <f>' Inputdaten'!P37/1000</f>
        <v>0</v>
      </c>
      <c r="I42" s="37">
        <f>' Inputdaten'!Q37/1000</f>
        <v>1.4163998063517984</v>
      </c>
      <c r="J42" s="80">
        <f>(H42+I42)*G42</f>
        <v>4.2491994190553957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Inputdaten'!P38/1000</f>
        <v>0</v>
      </c>
      <c r="I43" s="21">
        <f>' Inputdaten'!Q38/1000</f>
        <v>1.1069310149402327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Inputdaten'!P39/1000</f>
        <v>0</v>
      </c>
      <c r="I44" s="33">
        <f>' Inputdaten'!Q39/1000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Inputdaten'!P40/1000</f>
        <v>0</v>
      </c>
      <c r="I45" s="33">
        <f>' Inputdaten'!Q40/1000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Inputdaten'!P41/1000</f>
        <v>0</v>
      </c>
      <c r="I46" s="33">
        <f>' Inputdaten'!Q41/1000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Inputdaten'!P42/1000</f>
        <v>0</v>
      </c>
      <c r="I47" s="33">
        <f>' Inputdaten'!Q42/1000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Inputdaten'!P43/1000</f>
        <v>0</v>
      </c>
      <c r="I48" s="51">
        <f>' Inputdaten'!Q43/1000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8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Inputdaten'!S1</f>
        <v>Lac des Toules</v>
      </c>
    </row>
    <row r="2" spans="2:12" ht="17">
      <c r="B2" s="9" t="s">
        <v>88</v>
      </c>
      <c r="C2" s="16"/>
      <c r="D2" s="18" t="s">
        <v>264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Inputdaten'!T44</f>
        <v>1</v>
      </c>
      <c r="E4" s="199"/>
    </row>
    <row r="5" spans="2:12">
      <c r="B5" s="198"/>
      <c r="C5" s="27" t="s">
        <v>266</v>
      </c>
      <c r="D5" s="28">
        <f>' Inputdaten'!S44</f>
        <v>0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Inputdaten'!S3/1000000</f>
        <v>0</v>
      </c>
      <c r="I8" s="37">
        <f>' Inputdaten'!T3/1000000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Inputdaten'!S4/1000000</f>
        <v>0</v>
      </c>
      <c r="I9" s="21">
        <f>' Inputdaten'!T4/1000000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Inputdaten'!S5/1000000</f>
        <v>0</v>
      </c>
      <c r="I10" s="21">
        <f>' Inputdaten'!T5/1000000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Inputdaten'!S6/1000000</f>
        <v>0</v>
      </c>
      <c r="I11" s="21">
        <f>' Inputdaten'!T6/1000000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Inputdaten'!S7/1000000</f>
        <v>0</v>
      </c>
      <c r="I12" s="21">
        <f>' Inputdaten'!T7/1000000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Inputdaten'!S8/1000000</f>
        <v>0</v>
      </c>
      <c r="I13" s="21">
        <f>' Inputdaten'!T8/1000000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Inputdaten'!S9/1000000</f>
        <v>0</v>
      </c>
      <c r="I14" s="21">
        <f>' Inputdaten'!T9/1000000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Inputdaten'!S10/1000000</f>
        <v>0</v>
      </c>
      <c r="I15" s="21">
        <f>' Inputdaten'!T10/1000000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Inputdaten'!S12/1000000</f>
        <v>0</v>
      </c>
      <c r="I17" s="33">
        <f>' Inputdaten'!T12/1000000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Inputdaten'!S13/1000000</f>
        <v>0</v>
      </c>
      <c r="I18" s="21">
        <f>' Inputdaten'!T13/1000000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Inputdaten'!S14/1000000</f>
        <v>0</v>
      </c>
      <c r="I19" s="21">
        <f>' Inputdaten'!T14/1000000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Inputdaten'!S15/1000000</f>
        <v>0</v>
      </c>
      <c r="I20" s="21">
        <f>' Inputdaten'!T15/1000000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Inputdaten'!S16/1000000</f>
        <v>0</v>
      </c>
      <c r="I21" s="21">
        <f>' Inputdaten'!T16/1000000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Inputdaten'!S17/1000000</f>
        <v>0</v>
      </c>
      <c r="I22" s="21">
        <f>' Inputdaten'!T17/1000000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Inputdaten'!S18/1000000</f>
        <v>0</v>
      </c>
      <c r="I23" s="21">
        <f>' Inputdaten'!T18/1000000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Inputdaten'!S19/1000000</f>
        <v>0</v>
      </c>
      <c r="I24" s="21">
        <f>' Inputdaten'!T19/1000000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Inputdaten'!S20/1000000</f>
        <v>0</v>
      </c>
      <c r="I25" s="21">
        <f>' Inputdaten'!T20/1000000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Inputdaten'!S21/1000000</f>
        <v>0</v>
      </c>
      <c r="I26" s="12">
        <f>' Inputdaten'!T21/1000000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Inputdaten'!S22/1000</f>
        <v>0</v>
      </c>
      <c r="I27" s="37">
        <f>' Inputdaten'!T22/1000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Inputdaten'!S23/1000</f>
        <v>0</v>
      </c>
      <c r="I28" s="21">
        <f>' Inputdaten'!T23/1000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Inputdaten'!S24/1000</f>
        <v>0</v>
      </c>
      <c r="I29" s="21">
        <f>' Inputdaten'!T24/1000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Inputdaten'!S25/1000</f>
        <v>0</v>
      </c>
      <c r="I30" s="21">
        <f>' Inputdaten'!T25/1000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Inputdaten'!S26/1000</f>
        <v>0</v>
      </c>
      <c r="I31" s="21">
        <f>' Inputdaten'!T26/1000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Inputdaten'!S27/1000</f>
        <v>0</v>
      </c>
      <c r="I32" s="21">
        <f>' Inputdaten'!T27/1000</f>
        <v>0.10666668974503868</v>
      </c>
      <c r="J32" s="44">
        <f t="shared" si="2"/>
        <v>0.42666675898015471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Inputdaten'!S28/1000</f>
        <v>0</v>
      </c>
      <c r="I33" s="43">
        <f>' Inputdaten'!T28/1000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Inputdaten'!S29/1000000</f>
        <v>0</v>
      </c>
      <c r="I34" s="33">
        <f>' Inputdaten'!T29/1000000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Inputdaten'!S30/1000000</f>
        <v>0</v>
      </c>
      <c r="I35" s="21">
        <f>' Inputdaten'!T30/1000000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Inputdaten'!S31/1000000</f>
        <v>0</v>
      </c>
      <c r="I36" s="21">
        <f>' Inputdaten'!T31/1000000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Inputdaten'!S32/1000000</f>
        <v>0</v>
      </c>
      <c r="I37" s="21">
        <f>' Inputdaten'!T32/1000000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Inputdaten'!S33/1000000</f>
        <v>0</v>
      </c>
      <c r="I38" s="21">
        <f>' Inputdaten'!T33/1000000</f>
        <v>0</v>
      </c>
      <c r="J38" s="44">
        <f t="shared" si="2"/>
        <v>0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Inputdaten'!S34/1000000</f>
        <v>0</v>
      </c>
      <c r="I39" s="21">
        <f>' Inputdaten'!T34/1000000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Inputdaten'!S35/1000000</f>
        <v>0</v>
      </c>
      <c r="I40" s="21">
        <f>' Inputdaten'!T35/1000000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Inputdaten'!S36/1000000</f>
        <v>0</v>
      </c>
      <c r="I41" s="12">
        <f>' Inputdaten'!T36/1000000</f>
        <v>0.18530056866726852</v>
      </c>
      <c r="J41" s="49">
        <f>(H41+I41)*G41</f>
        <v>0.18530056866726852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37">
        <f>' Inputdaten'!S37/1000</f>
        <v>0</v>
      </c>
      <c r="I42" s="37">
        <f>' Inputdaten'!T37/1000</f>
        <v>1.0984092442040021</v>
      </c>
      <c r="J42" s="80">
        <f>(H42+I42)*G42</f>
        <v>3.2952277326120063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Inputdaten'!S38/1000</f>
        <v>0</v>
      </c>
      <c r="I43" s="21">
        <f>' Inputdaten'!T38/1000</f>
        <v>0.46987657455487675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Inputdaten'!S39/1000</f>
        <v>0</v>
      </c>
      <c r="I44" s="33">
        <f>' Inputdaten'!T39/1000</f>
        <v>1.5420011033567719E-2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Inputdaten'!S40/1000</f>
        <v>0</v>
      </c>
      <c r="I45" s="33">
        <f>' Inputdaten'!T40/1000</f>
        <v>0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Inputdaten'!S41/1000</f>
        <v>0</v>
      </c>
      <c r="I46" s="33">
        <f>' Inputdaten'!T41/1000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Inputdaten'!S42/1000</f>
        <v>0</v>
      </c>
      <c r="I47" s="33">
        <f>' Inputdaten'!T42/1000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Inputdaten'!S43/1000</f>
        <v>0</v>
      </c>
      <c r="I48" s="51">
        <f>' Inputdaten'!T43/1000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7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1:L49"/>
  <sheetViews>
    <sheetView topLeftCell="B1" zoomScale="60" zoomScaleNormal="60" workbookViewId="0">
      <selection activeCell="G8" sqref="G8:G16"/>
    </sheetView>
  </sheetViews>
  <sheetFormatPr baseColWidth="10" defaultRowHeight="13"/>
  <cols>
    <col min="1" max="1" width="0" hidden="1" customWidth="1"/>
    <col min="2" max="2" width="25.6640625" style="4" customWidth="1"/>
    <col min="3" max="3" width="7.83203125" style="4" customWidth="1"/>
    <col min="4" max="4" width="32.5" style="3" customWidth="1"/>
    <col min="5" max="5" width="47.33203125" style="3" bestFit="1" customWidth="1"/>
    <col min="6" max="6" width="8.6640625" style="4" bestFit="1" customWidth="1"/>
    <col min="7" max="7" width="34" style="3" customWidth="1"/>
    <col min="8" max="9" width="11" bestFit="1" customWidth="1"/>
    <col min="10" max="10" width="13" customWidth="1"/>
  </cols>
  <sheetData>
    <row r="1" spans="2:12" ht="17">
      <c r="B1" s="9" t="s">
        <v>48</v>
      </c>
      <c r="C1" s="16"/>
      <c r="D1" s="17" t="str">
        <f>' Inputdaten'!V1</f>
        <v>Chummensee</v>
      </c>
    </row>
    <row r="2" spans="2:12" ht="17">
      <c r="B2" s="9" t="s">
        <v>88</v>
      </c>
      <c r="C2" s="16"/>
      <c r="D2" s="18" t="s">
        <v>277</v>
      </c>
    </row>
    <row r="3" spans="2:12" ht="16">
      <c r="B3" s="9"/>
      <c r="C3" s="16"/>
      <c r="D3" s="7"/>
    </row>
    <row r="4" spans="2:12">
      <c r="B4" s="198" t="s">
        <v>265</v>
      </c>
      <c r="C4" s="27" t="s">
        <v>15</v>
      </c>
      <c r="D4" s="28">
        <f>' Inputdaten'!W44</f>
        <v>1</v>
      </c>
      <c r="E4" s="199"/>
    </row>
    <row r="5" spans="2:12">
      <c r="B5" s="198"/>
      <c r="C5" s="27" t="s">
        <v>266</v>
      </c>
      <c r="D5" s="28">
        <f>' Inputdaten'!V44</f>
        <v>1</v>
      </c>
      <c r="E5" s="199"/>
    </row>
    <row r="6" spans="2:12" s="2" customFormat="1" ht="14" thickBot="1">
      <c r="B6" s="5"/>
      <c r="C6" s="5"/>
      <c r="D6" s="6"/>
      <c r="E6" s="6"/>
      <c r="F6" s="5"/>
      <c r="G6" s="6"/>
      <c r="H6" s="200"/>
      <c r="I6" s="200"/>
    </row>
    <row r="7" spans="2:12" ht="43" thickBot="1">
      <c r="B7" s="53" t="s">
        <v>76</v>
      </c>
      <c r="C7" s="54" t="s">
        <v>45</v>
      </c>
      <c r="D7" s="55" t="s">
        <v>3</v>
      </c>
      <c r="E7" s="55" t="s">
        <v>43</v>
      </c>
      <c r="F7" s="54" t="s">
        <v>40</v>
      </c>
      <c r="G7" s="54" t="s">
        <v>77</v>
      </c>
      <c r="H7" s="56" t="s">
        <v>80</v>
      </c>
      <c r="I7" s="57" t="s">
        <v>81</v>
      </c>
      <c r="J7" s="52" t="s">
        <v>47</v>
      </c>
      <c r="L7" s="10"/>
    </row>
    <row r="8" spans="2:12" ht="12.75" customHeight="1">
      <c r="B8" s="201" t="str">
        <f>Gesamtbewertung!H2</f>
        <v>Konflikt mit essentieller Schutzbestimmungen</v>
      </c>
      <c r="C8" s="204">
        <v>1</v>
      </c>
      <c r="D8" s="206" t="s">
        <v>95</v>
      </c>
      <c r="E8" s="35" t="s">
        <v>29</v>
      </c>
      <c r="F8" s="34">
        <v>1.1000000000000001</v>
      </c>
      <c r="G8" s="34" t="s">
        <v>74</v>
      </c>
      <c r="H8" s="36">
        <f>' Inputdaten'!V3/1000000</f>
        <v>0</v>
      </c>
      <c r="I8" s="37">
        <f>' Inputdaten'!W3/1000000</f>
        <v>0</v>
      </c>
      <c r="J8" s="38">
        <f>IF($D$2="Neuanlage",I8,0)</f>
        <v>0</v>
      </c>
    </row>
    <row r="9" spans="2:12" ht="18">
      <c r="B9" s="202"/>
      <c r="C9" s="205"/>
      <c r="D9" s="207"/>
      <c r="E9" s="20" t="s">
        <v>4</v>
      </c>
      <c r="F9" s="19">
        <v>1.2</v>
      </c>
      <c r="G9" s="19" t="s">
        <v>74</v>
      </c>
      <c r="H9" s="8">
        <f>' Inputdaten'!V4/1000000</f>
        <v>0</v>
      </c>
      <c r="I9" s="21">
        <f>' Inputdaten'!W4/1000000</f>
        <v>0</v>
      </c>
      <c r="J9" s="39">
        <f t="shared" ref="J9:J11" si="0">IF($D$2="Neuanlage",I9,0)</f>
        <v>0</v>
      </c>
      <c r="L9" s="11"/>
    </row>
    <row r="10" spans="2:12" ht="18">
      <c r="B10" s="202"/>
      <c r="C10" s="205"/>
      <c r="D10" s="207"/>
      <c r="E10" s="20" t="s">
        <v>5</v>
      </c>
      <c r="F10" s="19">
        <v>1.3</v>
      </c>
      <c r="G10" s="19" t="s">
        <v>74</v>
      </c>
      <c r="H10" s="8">
        <f>' Inputdaten'!V5/1000000</f>
        <v>0</v>
      </c>
      <c r="I10" s="21">
        <f>' Inputdaten'!W5/1000000</f>
        <v>0</v>
      </c>
      <c r="J10" s="39">
        <f t="shared" si="0"/>
        <v>0</v>
      </c>
      <c r="L10" s="11"/>
    </row>
    <row r="11" spans="2:12" ht="14">
      <c r="B11" s="202"/>
      <c r="C11" s="205"/>
      <c r="D11" s="207"/>
      <c r="E11" s="20" t="s">
        <v>8</v>
      </c>
      <c r="F11" s="19">
        <v>1.4</v>
      </c>
      <c r="G11" s="19" t="s">
        <v>74</v>
      </c>
      <c r="H11" s="8">
        <f>' Inputdaten'!V6/1000000</f>
        <v>0</v>
      </c>
      <c r="I11" s="21">
        <f>' Inputdaten'!W6/1000000</f>
        <v>0</v>
      </c>
      <c r="J11" s="39">
        <f t="shared" si="0"/>
        <v>0</v>
      </c>
    </row>
    <row r="12" spans="2:12" ht="12.75" customHeight="1">
      <c r="B12" s="202"/>
      <c r="C12" s="208">
        <v>2</v>
      </c>
      <c r="D12" s="209" t="s">
        <v>96</v>
      </c>
      <c r="E12" s="20" t="s">
        <v>6</v>
      </c>
      <c r="F12" s="19">
        <v>2.1</v>
      </c>
      <c r="G12" s="19" t="s">
        <v>74</v>
      </c>
      <c r="H12" s="21">
        <f>' Inputdaten'!V7/1000000</f>
        <v>0</v>
      </c>
      <c r="I12" s="21">
        <f>' Inputdaten'!W7/1000000</f>
        <v>0</v>
      </c>
      <c r="J12" s="39">
        <f>SUM(H12:I12)</f>
        <v>0</v>
      </c>
    </row>
    <row r="13" spans="2:12" ht="14">
      <c r="B13" s="202"/>
      <c r="C13" s="205"/>
      <c r="D13" s="207"/>
      <c r="E13" s="20" t="s">
        <v>7</v>
      </c>
      <c r="F13" s="19">
        <v>2.2000000000000002</v>
      </c>
      <c r="G13" s="19" t="s">
        <v>74</v>
      </c>
      <c r="H13" s="21">
        <f>' Inputdaten'!V8/1000000</f>
        <v>0</v>
      </c>
      <c r="I13" s="21">
        <f>' Inputdaten'!W8/1000000</f>
        <v>0</v>
      </c>
      <c r="J13" s="39">
        <f t="shared" ref="J13:J16" si="1">SUM(H13:I13)</f>
        <v>0</v>
      </c>
    </row>
    <row r="14" spans="2:12" ht="14">
      <c r="B14" s="202"/>
      <c r="C14" s="205"/>
      <c r="D14" s="207"/>
      <c r="E14" s="20" t="s">
        <v>39</v>
      </c>
      <c r="F14" s="19">
        <v>2.2999999999999998</v>
      </c>
      <c r="G14" s="19" t="s">
        <v>74</v>
      </c>
      <c r="H14" s="21">
        <f>' Inputdaten'!V9/1000000</f>
        <v>0</v>
      </c>
      <c r="I14" s="21">
        <f>' Inputdaten'!W9/1000000</f>
        <v>0</v>
      </c>
      <c r="J14" s="39">
        <f t="shared" si="1"/>
        <v>0</v>
      </c>
    </row>
    <row r="15" spans="2:12" ht="14">
      <c r="B15" s="202"/>
      <c r="C15" s="19">
        <v>3</v>
      </c>
      <c r="D15" s="177" t="s">
        <v>93</v>
      </c>
      <c r="E15" s="13" t="s">
        <v>9</v>
      </c>
      <c r="F15" s="14">
        <v>3.1</v>
      </c>
      <c r="G15" s="14" t="s">
        <v>74</v>
      </c>
      <c r="H15" s="21">
        <f>' Inputdaten'!V10/1000000</f>
        <v>0</v>
      </c>
      <c r="I15" s="21">
        <f>' Inputdaten'!W10/1000000</f>
        <v>0</v>
      </c>
      <c r="J15" s="39">
        <f t="shared" si="1"/>
        <v>0</v>
      </c>
    </row>
    <row r="16" spans="2:12" ht="43" thickBot="1">
      <c r="B16" s="203"/>
      <c r="C16" s="40">
        <v>4</v>
      </c>
      <c r="D16" s="178" t="s">
        <v>272</v>
      </c>
      <c r="E16" s="41" t="s">
        <v>321</v>
      </c>
      <c r="F16" s="40">
        <v>4.0999999999999996</v>
      </c>
      <c r="G16" s="40" t="s">
        <v>94</v>
      </c>
      <c r="H16" s="62">
        <v>0</v>
      </c>
      <c r="I16" s="62">
        <v>0</v>
      </c>
      <c r="J16" s="60">
        <f t="shared" si="1"/>
        <v>0</v>
      </c>
    </row>
    <row r="17" spans="2:12" ht="12.75" customHeight="1">
      <c r="B17" s="210" t="str">
        <f>Gesamtbewertung!I2</f>
        <v>Beeinträchtigung von wertvollen Lebensräumen</v>
      </c>
      <c r="C17" s="211">
        <v>5</v>
      </c>
      <c r="D17" s="213" t="s">
        <v>261</v>
      </c>
      <c r="E17" s="81" t="s">
        <v>29</v>
      </c>
      <c r="F17" s="82">
        <v>5.0999999999999996</v>
      </c>
      <c r="G17" s="82">
        <v>3</v>
      </c>
      <c r="H17" s="33">
        <f>' Inputdaten'!V12/1000000</f>
        <v>0</v>
      </c>
      <c r="I17" s="33">
        <f>' Inputdaten'!W12/1000000</f>
        <v>0</v>
      </c>
      <c r="J17" s="50">
        <f>(H17+I17)*G17</f>
        <v>0</v>
      </c>
    </row>
    <row r="18" spans="2:12" ht="18">
      <c r="B18" s="210"/>
      <c r="C18" s="212"/>
      <c r="D18" s="214"/>
      <c r="E18" s="71" t="s">
        <v>4</v>
      </c>
      <c r="F18" s="72">
        <v>5.2</v>
      </c>
      <c r="G18" s="72">
        <v>3</v>
      </c>
      <c r="H18" s="21">
        <f>' Inputdaten'!V13/1000000</f>
        <v>0</v>
      </c>
      <c r="I18" s="21">
        <f>' Inputdaten'!W13/1000000</f>
        <v>0</v>
      </c>
      <c r="J18" s="44">
        <f t="shared" ref="J18:J40" si="2">(H18+I18)*G18</f>
        <v>0</v>
      </c>
      <c r="L18" s="11"/>
    </row>
    <row r="19" spans="2:12" ht="16" customHeight="1">
      <c r="B19" s="210"/>
      <c r="C19" s="212"/>
      <c r="D19" s="214"/>
      <c r="E19" s="71" t="s">
        <v>5</v>
      </c>
      <c r="F19" s="72">
        <v>5.3</v>
      </c>
      <c r="G19" s="72">
        <v>3</v>
      </c>
      <c r="H19" s="21">
        <f>' Inputdaten'!V14/1000000</f>
        <v>0</v>
      </c>
      <c r="I19" s="21">
        <f>' Inputdaten'!W14/1000000</f>
        <v>0</v>
      </c>
      <c r="J19" s="44">
        <f t="shared" si="2"/>
        <v>0</v>
      </c>
      <c r="L19" s="11"/>
    </row>
    <row r="20" spans="2:12" ht="33" customHeight="1">
      <c r="B20" s="210"/>
      <c r="C20" s="212"/>
      <c r="D20" s="214"/>
      <c r="E20" s="71" t="s">
        <v>8</v>
      </c>
      <c r="F20" s="72">
        <v>5.4</v>
      </c>
      <c r="G20" s="72">
        <v>3</v>
      </c>
      <c r="H20" s="21">
        <f>' Inputdaten'!V15/1000000</f>
        <v>0</v>
      </c>
      <c r="I20" s="21">
        <f>' Inputdaten'!W15/1000000</f>
        <v>0</v>
      </c>
      <c r="J20" s="44">
        <f t="shared" si="2"/>
        <v>0</v>
      </c>
      <c r="L20" s="11"/>
    </row>
    <row r="21" spans="2:12" ht="12.75" customHeight="1">
      <c r="B21" s="210"/>
      <c r="C21" s="212">
        <v>6</v>
      </c>
      <c r="D21" s="214" t="s">
        <v>78</v>
      </c>
      <c r="E21" s="71" t="s">
        <v>27</v>
      </c>
      <c r="F21" s="72">
        <v>6.1</v>
      </c>
      <c r="G21" s="72">
        <v>2</v>
      </c>
      <c r="H21" s="21">
        <f>' Inputdaten'!V16/1000000</f>
        <v>0</v>
      </c>
      <c r="I21" s="21">
        <f>' Inputdaten'!W16/1000000</f>
        <v>0</v>
      </c>
      <c r="J21" s="44">
        <f t="shared" si="2"/>
        <v>0</v>
      </c>
    </row>
    <row r="22" spans="2:12" ht="14">
      <c r="B22" s="210"/>
      <c r="C22" s="212"/>
      <c r="D22" s="214"/>
      <c r="E22" s="71" t="s">
        <v>32</v>
      </c>
      <c r="F22" s="72">
        <v>6.2</v>
      </c>
      <c r="G22" s="72">
        <v>2</v>
      </c>
      <c r="H22" s="21">
        <f>' Inputdaten'!V17/1000000</f>
        <v>0</v>
      </c>
      <c r="I22" s="21">
        <f>' Inputdaten'!W17/1000000</f>
        <v>0</v>
      </c>
      <c r="J22" s="44">
        <f t="shared" si="2"/>
        <v>0</v>
      </c>
    </row>
    <row r="23" spans="2:12" ht="16" customHeight="1">
      <c r="B23" s="210"/>
      <c r="C23" s="215">
        <v>7</v>
      </c>
      <c r="D23" s="217" t="s">
        <v>273</v>
      </c>
      <c r="E23" s="71" t="s">
        <v>10</v>
      </c>
      <c r="F23" s="72">
        <v>7.1</v>
      </c>
      <c r="G23" s="72">
        <v>1</v>
      </c>
      <c r="H23" s="21">
        <f>' Inputdaten'!V18/1000000</f>
        <v>0</v>
      </c>
      <c r="I23" s="21">
        <f>' Inputdaten'!W18/1000000</f>
        <v>0</v>
      </c>
      <c r="J23" s="44">
        <f t="shared" si="2"/>
        <v>0</v>
      </c>
    </row>
    <row r="24" spans="2:12" ht="14">
      <c r="B24" s="210"/>
      <c r="C24" s="216"/>
      <c r="D24" s="218"/>
      <c r="E24" s="71" t="s">
        <v>11</v>
      </c>
      <c r="F24" s="72">
        <v>7.2</v>
      </c>
      <c r="G24" s="72">
        <v>1</v>
      </c>
      <c r="H24" s="21">
        <f>' Inputdaten'!V19/1000000</f>
        <v>0</v>
      </c>
      <c r="I24" s="21">
        <f>' Inputdaten'!W19/1000000</f>
        <v>0</v>
      </c>
      <c r="J24" s="44">
        <f t="shared" si="2"/>
        <v>0</v>
      </c>
    </row>
    <row r="25" spans="2:12" ht="18">
      <c r="B25" s="210"/>
      <c r="C25" s="216"/>
      <c r="D25" s="218"/>
      <c r="E25" s="71" t="s">
        <v>33</v>
      </c>
      <c r="F25" s="72">
        <v>7.3</v>
      </c>
      <c r="G25" s="72">
        <v>1</v>
      </c>
      <c r="H25" s="21">
        <f>' Inputdaten'!V20/1000000</f>
        <v>0</v>
      </c>
      <c r="I25" s="21">
        <f>' Inputdaten'!W20/1000000</f>
        <v>0</v>
      </c>
      <c r="J25" s="44">
        <f t="shared" si="2"/>
        <v>0</v>
      </c>
      <c r="L25" s="11"/>
    </row>
    <row r="26" spans="2:12" ht="19" thickBot="1">
      <c r="B26" s="210"/>
      <c r="C26" s="216"/>
      <c r="D26" s="218"/>
      <c r="E26" s="83" t="s">
        <v>97</v>
      </c>
      <c r="F26" s="84">
        <v>7.4</v>
      </c>
      <c r="G26" s="84">
        <v>1</v>
      </c>
      <c r="H26" s="12">
        <f>' Inputdaten'!V21/1000000</f>
        <v>0</v>
      </c>
      <c r="I26" s="12">
        <f>' Inputdaten'!W21/1000000</f>
        <v>0</v>
      </c>
      <c r="J26" s="49">
        <f t="shared" si="2"/>
        <v>0</v>
      </c>
      <c r="L26" s="11"/>
    </row>
    <row r="27" spans="2:12" ht="22.5" customHeight="1">
      <c r="B27" s="219" t="str">
        <f>Gesamtbewertung!K2</f>
        <v>Beeinträchtigung von prioitären Arten</v>
      </c>
      <c r="C27" s="222">
        <v>8</v>
      </c>
      <c r="D27" s="223" t="s">
        <v>262</v>
      </c>
      <c r="E27" s="69" t="s">
        <v>82</v>
      </c>
      <c r="F27" s="70">
        <v>8.1</v>
      </c>
      <c r="G27" s="70">
        <v>3</v>
      </c>
      <c r="H27" s="37">
        <f>' Inputdaten'!V22/1000</f>
        <v>0</v>
      </c>
      <c r="I27" s="37">
        <f>' Inputdaten'!W22/1000</f>
        <v>0</v>
      </c>
      <c r="J27" s="78">
        <f t="shared" si="2"/>
        <v>0</v>
      </c>
      <c r="L27" s="11"/>
    </row>
    <row r="28" spans="2:12" ht="14.25" customHeight="1">
      <c r="B28" s="220"/>
      <c r="C28" s="212"/>
      <c r="D28" s="214"/>
      <c r="E28" s="71" t="s">
        <v>83</v>
      </c>
      <c r="F28" s="72">
        <v>8.1999999999999993</v>
      </c>
      <c r="G28" s="72">
        <v>4</v>
      </c>
      <c r="H28" s="21">
        <f>' Inputdaten'!V23/1000</f>
        <v>0</v>
      </c>
      <c r="I28" s="21">
        <f>' Inputdaten'!W23/1000</f>
        <v>0</v>
      </c>
      <c r="J28" s="44">
        <f t="shared" si="2"/>
        <v>0</v>
      </c>
    </row>
    <row r="29" spans="2:12" ht="28">
      <c r="B29" s="220"/>
      <c r="C29" s="72">
        <v>9</v>
      </c>
      <c r="D29" s="179" t="s">
        <v>91</v>
      </c>
      <c r="E29" s="71" t="s">
        <v>322</v>
      </c>
      <c r="F29" s="72">
        <v>9.1</v>
      </c>
      <c r="G29" s="72">
        <v>4</v>
      </c>
      <c r="H29" s="21">
        <f>' Inputdaten'!V24/1000</f>
        <v>0</v>
      </c>
      <c r="I29" s="21">
        <f>' Inputdaten'!W24/1000</f>
        <v>0</v>
      </c>
      <c r="J29" s="44">
        <f t="shared" si="2"/>
        <v>0</v>
      </c>
    </row>
    <row r="30" spans="2:12" ht="25.5" customHeight="1">
      <c r="B30" s="220"/>
      <c r="C30" s="215">
        <v>10</v>
      </c>
      <c r="D30" s="214" t="s">
        <v>92</v>
      </c>
      <c r="E30" s="71" t="s">
        <v>13</v>
      </c>
      <c r="F30" s="72">
        <v>10.1</v>
      </c>
      <c r="G30" s="72">
        <v>3</v>
      </c>
      <c r="H30" s="21">
        <f>' Inputdaten'!V25/1000</f>
        <v>0</v>
      </c>
      <c r="I30" s="21">
        <f>' Inputdaten'!W25/1000</f>
        <v>0</v>
      </c>
      <c r="J30" s="44">
        <f t="shared" si="2"/>
        <v>0</v>
      </c>
    </row>
    <row r="31" spans="2:12" ht="14">
      <c r="B31" s="220"/>
      <c r="C31" s="211"/>
      <c r="D31" s="214"/>
      <c r="E31" s="71" t="s">
        <v>34</v>
      </c>
      <c r="F31" s="72">
        <v>10.199999999999999</v>
      </c>
      <c r="G31" s="72">
        <v>3</v>
      </c>
      <c r="H31" s="21">
        <f>' Inputdaten'!V26/1000</f>
        <v>0</v>
      </c>
      <c r="I31" s="21">
        <f>' Inputdaten'!W26/1000</f>
        <v>0</v>
      </c>
      <c r="J31" s="44">
        <f t="shared" si="2"/>
        <v>0</v>
      </c>
    </row>
    <row r="32" spans="2:12" ht="28">
      <c r="B32" s="220"/>
      <c r="C32" s="215">
        <v>11</v>
      </c>
      <c r="D32" s="217" t="s">
        <v>89</v>
      </c>
      <c r="E32" s="71" t="s">
        <v>86</v>
      </c>
      <c r="F32" s="72">
        <v>11.1</v>
      </c>
      <c r="G32" s="72">
        <v>4</v>
      </c>
      <c r="H32" s="21">
        <f>' Inputdaten'!V27/1000</f>
        <v>0</v>
      </c>
      <c r="I32" s="21">
        <f>' Inputdaten'!W27/1000</f>
        <v>0</v>
      </c>
      <c r="J32" s="44">
        <f t="shared" si="2"/>
        <v>0</v>
      </c>
    </row>
    <row r="33" spans="2:12" ht="19" thickBot="1">
      <c r="B33" s="221"/>
      <c r="C33" s="224"/>
      <c r="D33" s="225"/>
      <c r="E33" s="73" t="s">
        <v>12</v>
      </c>
      <c r="F33" s="74">
        <v>11.2</v>
      </c>
      <c r="G33" s="74">
        <v>1</v>
      </c>
      <c r="H33" s="43">
        <f>' Inputdaten'!V28/1000</f>
        <v>0</v>
      </c>
      <c r="I33" s="43">
        <f>' Inputdaten'!W28/1000</f>
        <v>0</v>
      </c>
      <c r="J33" s="79">
        <f t="shared" si="2"/>
        <v>0</v>
      </c>
      <c r="L33" s="11"/>
    </row>
    <row r="34" spans="2:12" ht="16" customHeight="1">
      <c r="B34" s="228" t="str">
        <f>Gesamtbewertung!M2</f>
        <v>Beeinträchtigung der Landschaft</v>
      </c>
      <c r="C34" s="229">
        <v>12</v>
      </c>
      <c r="D34" s="231" t="s">
        <v>41</v>
      </c>
      <c r="E34" s="31" t="s">
        <v>35</v>
      </c>
      <c r="F34" s="32">
        <v>12.1</v>
      </c>
      <c r="G34" s="32">
        <v>3</v>
      </c>
      <c r="H34" s="33">
        <f>' Inputdaten'!V29/1000000</f>
        <v>0</v>
      </c>
      <c r="I34" s="33">
        <f>' Inputdaten'!W29/1000000</f>
        <v>0</v>
      </c>
      <c r="J34" s="50">
        <f t="shared" si="2"/>
        <v>0</v>
      </c>
    </row>
    <row r="35" spans="2:12" ht="14">
      <c r="B35" s="228"/>
      <c r="C35" s="230"/>
      <c r="D35" s="232"/>
      <c r="E35" s="29" t="s">
        <v>44</v>
      </c>
      <c r="F35" s="30">
        <v>12.2</v>
      </c>
      <c r="G35" s="30">
        <v>3</v>
      </c>
      <c r="H35" s="21">
        <f>' Inputdaten'!V30/1000000</f>
        <v>0</v>
      </c>
      <c r="I35" s="21">
        <f>' Inputdaten'!W30/1000000</f>
        <v>0</v>
      </c>
      <c r="J35" s="44">
        <f t="shared" si="2"/>
        <v>0</v>
      </c>
    </row>
    <row r="36" spans="2:12" ht="14">
      <c r="B36" s="228"/>
      <c r="C36" s="30">
        <v>13</v>
      </c>
      <c r="D36" s="180" t="s">
        <v>0</v>
      </c>
      <c r="E36" s="29" t="s">
        <v>0</v>
      </c>
      <c r="F36" s="30">
        <v>13.1</v>
      </c>
      <c r="G36" s="30">
        <v>3</v>
      </c>
      <c r="H36" s="21">
        <f>' Inputdaten'!V31/1000000</f>
        <v>0</v>
      </c>
      <c r="I36" s="21">
        <f>' Inputdaten'!W31/1000000</f>
        <v>0</v>
      </c>
      <c r="J36" s="44">
        <f t="shared" si="2"/>
        <v>0</v>
      </c>
    </row>
    <row r="37" spans="2:12" ht="28">
      <c r="B37" s="228"/>
      <c r="C37" s="30">
        <v>14</v>
      </c>
      <c r="D37" s="180" t="s">
        <v>52</v>
      </c>
      <c r="E37" s="29" t="s">
        <v>2</v>
      </c>
      <c r="F37" s="30">
        <v>14.1</v>
      </c>
      <c r="G37" s="30">
        <v>2</v>
      </c>
      <c r="H37" s="21">
        <f>' Inputdaten'!V32/1000000</f>
        <v>0</v>
      </c>
      <c r="I37" s="21">
        <f>' Inputdaten'!W32/1000000</f>
        <v>0</v>
      </c>
      <c r="J37" s="44">
        <f t="shared" si="2"/>
        <v>0</v>
      </c>
    </row>
    <row r="38" spans="2:12" ht="28">
      <c r="B38" s="228"/>
      <c r="C38" s="30">
        <v>15</v>
      </c>
      <c r="D38" s="180" t="s">
        <v>42</v>
      </c>
      <c r="E38" s="29" t="s">
        <v>38</v>
      </c>
      <c r="F38" s="30">
        <v>15.1</v>
      </c>
      <c r="G38" s="30">
        <v>1</v>
      </c>
      <c r="H38" s="21">
        <f>' Inputdaten'!V33/1000000</f>
        <v>0.1010852460555179</v>
      </c>
      <c r="I38" s="21">
        <f>' Inputdaten'!W33/1000000</f>
        <v>0.61722268251754198</v>
      </c>
      <c r="J38" s="44">
        <f t="shared" si="2"/>
        <v>0.71830792857305992</v>
      </c>
    </row>
    <row r="39" spans="2:12" ht="18" customHeight="1">
      <c r="B39" s="228"/>
      <c r="C39" s="230">
        <v>16</v>
      </c>
      <c r="D39" s="232" t="s">
        <v>1</v>
      </c>
      <c r="E39" s="29" t="s">
        <v>28</v>
      </c>
      <c r="F39" s="30">
        <v>16.100000000000001</v>
      </c>
      <c r="G39" s="30">
        <v>1</v>
      </c>
      <c r="H39" s="21">
        <f>' Inputdaten'!V34/1000000</f>
        <v>0</v>
      </c>
      <c r="I39" s="21">
        <f>' Inputdaten'!W34/1000000</f>
        <v>0</v>
      </c>
      <c r="J39" s="44">
        <f t="shared" si="2"/>
        <v>0</v>
      </c>
      <c r="L39" s="11"/>
    </row>
    <row r="40" spans="2:12" ht="18">
      <c r="B40" s="228"/>
      <c r="C40" s="230"/>
      <c r="D40" s="232"/>
      <c r="E40" s="29" t="s">
        <v>36</v>
      </c>
      <c r="F40" s="30">
        <v>16.2</v>
      </c>
      <c r="G40" s="30">
        <v>1</v>
      </c>
      <c r="H40" s="21">
        <f>' Inputdaten'!V35/1000000</f>
        <v>0</v>
      </c>
      <c r="I40" s="21">
        <f>' Inputdaten'!W35/1000000</f>
        <v>0</v>
      </c>
      <c r="J40" s="44">
        <f t="shared" si="2"/>
        <v>0</v>
      </c>
      <c r="L40" s="11"/>
    </row>
    <row r="41" spans="2:12" ht="29" thickBot="1">
      <c r="B41" s="228"/>
      <c r="C41" s="47">
        <v>17</v>
      </c>
      <c r="D41" s="181" t="s">
        <v>263</v>
      </c>
      <c r="E41" s="48" t="s">
        <v>275</v>
      </c>
      <c r="F41" s="47">
        <v>17.100000000000001</v>
      </c>
      <c r="G41" s="47">
        <v>1</v>
      </c>
      <c r="H41" s="12">
        <f>' Inputdaten'!V36/1000000</f>
        <v>0</v>
      </c>
      <c r="I41" s="12">
        <f>' Inputdaten'!W36/1000000</f>
        <v>0</v>
      </c>
      <c r="J41" s="49">
        <f>(H41+I41)*G41</f>
        <v>0</v>
      </c>
      <c r="L41" s="11"/>
    </row>
    <row r="42" spans="2:12" ht="18">
      <c r="B42" s="226" t="str">
        <f>Gesamtbewertung!O2</f>
        <v>Beeinträchtigung Lebensraumfunktion der Gewässer</v>
      </c>
      <c r="C42" s="75">
        <v>18</v>
      </c>
      <c r="D42" s="184"/>
      <c r="E42" s="69" t="s">
        <v>98</v>
      </c>
      <c r="F42" s="75">
        <v>18.100000000000001</v>
      </c>
      <c r="G42" s="63">
        <v>3</v>
      </c>
      <c r="H42" s="37">
        <f>' Inputdaten'!V37/1000</f>
        <v>1.9470959735376152</v>
      </c>
      <c r="I42" s="37">
        <f>' Inputdaten'!W37/1000</f>
        <v>4.1917060623513169</v>
      </c>
      <c r="J42" s="80">
        <f>(H42+I42)*G42</f>
        <v>18.416406107666795</v>
      </c>
      <c r="L42" s="11"/>
    </row>
    <row r="43" spans="2:12" ht="28">
      <c r="B43" s="210"/>
      <c r="C43" s="212">
        <v>19</v>
      </c>
      <c r="D43" s="214" t="s">
        <v>84</v>
      </c>
      <c r="E43" s="71" t="s">
        <v>49</v>
      </c>
      <c r="F43" s="72">
        <v>19.100000000000001</v>
      </c>
      <c r="G43" s="72" t="s">
        <v>276</v>
      </c>
      <c r="H43" s="33">
        <f>' Inputdaten'!V38/1000</f>
        <v>1.9009201388053376</v>
      </c>
      <c r="I43" s="21">
        <f>' Inputdaten'!W38/1000</f>
        <v>1.2942541189015171</v>
      </c>
      <c r="J43" s="45"/>
    </row>
    <row r="44" spans="2:12" ht="14">
      <c r="B44" s="210"/>
      <c r="C44" s="212"/>
      <c r="D44" s="214"/>
      <c r="E44" s="71" t="s">
        <v>50</v>
      </c>
      <c r="F44" s="72">
        <v>19.2</v>
      </c>
      <c r="G44" s="72"/>
      <c r="H44" s="33">
        <f>' Inputdaten'!V39/1000</f>
        <v>0</v>
      </c>
      <c r="I44" s="33">
        <f>' Inputdaten'!W39/1000</f>
        <v>0</v>
      </c>
      <c r="J44" s="45"/>
    </row>
    <row r="45" spans="2:12" ht="14">
      <c r="B45" s="210"/>
      <c r="C45" s="212"/>
      <c r="D45" s="214"/>
      <c r="E45" s="71" t="s">
        <v>37</v>
      </c>
      <c r="F45" s="72">
        <v>19.3</v>
      </c>
      <c r="G45" s="72"/>
      <c r="H45" s="33">
        <f>' Inputdaten'!V40/1000</f>
        <v>4.5186526198004791E-2</v>
      </c>
      <c r="I45" s="33">
        <f>' Inputdaten'!W40/1000</f>
        <v>0.19602193623085981</v>
      </c>
      <c r="J45" s="45"/>
    </row>
    <row r="46" spans="2:12" ht="28">
      <c r="B46" s="210"/>
      <c r="C46" s="72">
        <v>20</v>
      </c>
      <c r="D46" s="179" t="s">
        <v>85</v>
      </c>
      <c r="E46" s="71" t="s">
        <v>87</v>
      </c>
      <c r="F46" s="72">
        <v>20.100000000000001</v>
      </c>
      <c r="G46" s="72">
        <v>3</v>
      </c>
      <c r="H46" s="33">
        <f>' Inputdaten'!V41/1000</f>
        <v>0</v>
      </c>
      <c r="I46" s="33">
        <f>' Inputdaten'!W41/1000</f>
        <v>0</v>
      </c>
      <c r="J46" s="45"/>
    </row>
    <row r="47" spans="2:12" ht="18">
      <c r="B47" s="210"/>
      <c r="C47" s="215">
        <v>21</v>
      </c>
      <c r="D47" s="217" t="s">
        <v>90</v>
      </c>
      <c r="E47" s="71" t="s">
        <v>258</v>
      </c>
      <c r="F47" s="72">
        <v>21.1</v>
      </c>
      <c r="G47" s="72">
        <v>2</v>
      </c>
      <c r="H47" s="33">
        <f>' Inputdaten'!V42/1000</f>
        <v>0</v>
      </c>
      <c r="I47" s="33">
        <f>' Inputdaten'!W42/1000</f>
        <v>0</v>
      </c>
      <c r="J47" s="45"/>
      <c r="L47" s="11"/>
    </row>
    <row r="48" spans="2:12" ht="15" thickBot="1">
      <c r="B48" s="227"/>
      <c r="C48" s="224"/>
      <c r="D48" s="225"/>
      <c r="E48" s="73" t="s">
        <v>260</v>
      </c>
      <c r="F48" s="77">
        <v>21.2</v>
      </c>
      <c r="G48" s="77">
        <v>3</v>
      </c>
      <c r="H48" s="51">
        <f>' Inputdaten'!V43/1000</f>
        <v>0</v>
      </c>
      <c r="I48" s="51">
        <f>' Inputdaten'!W43/1000</f>
        <v>0</v>
      </c>
      <c r="J48" s="46"/>
    </row>
    <row r="49" spans="4:7">
      <c r="D49"/>
      <c r="E49"/>
      <c r="F49"/>
      <c r="G49"/>
    </row>
  </sheetData>
  <mergeCells count="32">
    <mergeCell ref="B34:B41"/>
    <mergeCell ref="C34:C35"/>
    <mergeCell ref="D34:D35"/>
    <mergeCell ref="C39:C40"/>
    <mergeCell ref="D39:D40"/>
    <mergeCell ref="B42:B48"/>
    <mergeCell ref="C43:C45"/>
    <mergeCell ref="D43:D45"/>
    <mergeCell ref="C47:C48"/>
    <mergeCell ref="D47:D48"/>
    <mergeCell ref="B27:B33"/>
    <mergeCell ref="C27:C28"/>
    <mergeCell ref="D27:D28"/>
    <mergeCell ref="C30:C31"/>
    <mergeCell ref="D30:D31"/>
    <mergeCell ref="C32:C33"/>
    <mergeCell ref="D32:D33"/>
    <mergeCell ref="B17:B26"/>
    <mergeCell ref="C17:C20"/>
    <mergeCell ref="D17:D20"/>
    <mergeCell ref="C21:C22"/>
    <mergeCell ref="D21:D22"/>
    <mergeCell ref="C23:C26"/>
    <mergeCell ref="D23:D26"/>
    <mergeCell ref="B4:B5"/>
    <mergeCell ref="E4:E5"/>
    <mergeCell ref="H6:I6"/>
    <mergeCell ref="B8:B16"/>
    <mergeCell ref="C8:C11"/>
    <mergeCell ref="D8:D11"/>
    <mergeCell ref="C12:C14"/>
    <mergeCell ref="D12:D14"/>
  </mergeCells>
  <conditionalFormatting sqref="E1:E3">
    <cfRule type="cellIs" dxfId="26" priority="1" operator="equal">
      <formula>"QS-OK"</formula>
    </cfRule>
  </conditionalFormatting>
  <pageMargins left="0.7" right="0.7" top="0.78740157499999996" bottom="0.78740157499999996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35</vt:i4>
      </vt:variant>
    </vt:vector>
  </HeadingPairs>
  <TitlesOfParts>
    <vt:vector size="35" baseType="lpstr">
      <vt:lpstr> Inputdaten</vt:lpstr>
      <vt:lpstr>Gesamtbewertung</vt:lpstr>
      <vt:lpstr>Emosson</vt:lpstr>
      <vt:lpstr>Lugnez</vt:lpstr>
      <vt:lpstr>Turtmann</vt:lpstr>
      <vt:lpstr>Arolla</vt:lpstr>
      <vt:lpstr>Ferpecle</vt:lpstr>
      <vt:lpstr>Toules</vt:lpstr>
      <vt:lpstr>Chummen</vt:lpstr>
      <vt:lpstr>Vorderrhein</vt:lpstr>
      <vt:lpstr>Curnera_Nalps</vt:lpstr>
      <vt:lpstr>Allalin</vt:lpstr>
      <vt:lpstr>Fah</vt:lpstr>
      <vt:lpstr>UTheodul</vt:lpstr>
      <vt:lpstr>Schiffenen</vt:lpstr>
      <vt:lpstr>Griessee</vt:lpstr>
      <vt:lpstr>Bianco</vt:lpstr>
      <vt:lpstr>Göschen</vt:lpstr>
      <vt:lpstr>Marmorera</vt:lpstr>
      <vt:lpstr>Rhone_Basis</vt:lpstr>
      <vt:lpstr>Albigna</vt:lpstr>
      <vt:lpstr>Mattmark</vt:lpstr>
      <vt:lpstr>Dix</vt:lpstr>
      <vt:lpstr>Gorner</vt:lpstr>
      <vt:lpstr>Sambuco</vt:lpstr>
      <vt:lpstr>Reichenau</vt:lpstr>
      <vt:lpstr>Moiry</vt:lpstr>
      <vt:lpstr>Chlus</vt:lpstr>
      <vt:lpstr>Trift</vt:lpstr>
      <vt:lpstr>Oberaarsee</vt:lpstr>
      <vt:lpstr>Grimsel</vt:lpstr>
      <vt:lpstr>Rhonesee_Gletsch</vt:lpstr>
      <vt:lpstr>Sils_Roth_Reichenau</vt:lpstr>
      <vt:lpstr>Sils</vt:lpstr>
      <vt:lpstr>Rothenbrunnen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 Georg BAFU</dc:creator>
  <cp:lastModifiedBy>Martin Stoll</cp:lastModifiedBy>
  <cp:lastPrinted>2021-10-25T18:04:03Z</cp:lastPrinted>
  <dcterms:created xsi:type="dcterms:W3CDTF">2021-10-01T06:43:06Z</dcterms:created>
  <dcterms:modified xsi:type="dcterms:W3CDTF">2024-05-15T11:53:30Z</dcterms:modified>
</cp:coreProperties>
</file>